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環境係\40 各種補助制度\01 カーボンニュートラル補助金\01 手引き・様式（３事業全体）\R8手引き・様式\"/>
    </mc:Choice>
  </mc:AlternateContent>
  <bookViews>
    <workbookView xWindow="0" yWindow="0" windowWidth="19200" windowHeight="8085"/>
  </bookViews>
  <sheets>
    <sheet name="判定" sheetId="5" r:id="rId1"/>
    <sheet name="計算" sheetId="7" r:id="rId2"/>
    <sheet name="指標" sheetId="6" r:id="rId3"/>
  </sheets>
  <definedNames>
    <definedName name="_xlnm.Print_Area" localSheetId="0">判定!$A$1:$E$15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7" l="1"/>
  <c r="E13" i="7"/>
  <c r="D13" i="7"/>
  <c r="F9" i="7"/>
  <c r="E9" i="7"/>
  <c r="D9" i="7"/>
  <c r="D4" i="7" l="1"/>
  <c r="D5" i="7"/>
  <c r="D6" i="7"/>
  <c r="D7" i="7"/>
  <c r="D8" i="7"/>
  <c r="D10" i="7"/>
  <c r="D11" i="7"/>
  <c r="D12" i="7"/>
  <c r="D14" i="7"/>
  <c r="D15" i="7"/>
  <c r="D16" i="7"/>
  <c r="D17" i="7"/>
  <c r="D18" i="7"/>
  <c r="D3" i="7"/>
  <c r="F18" i="7"/>
  <c r="E18" i="7"/>
  <c r="F17" i="7"/>
  <c r="E17" i="7"/>
  <c r="F16" i="7"/>
  <c r="E16" i="7"/>
  <c r="F14" i="7"/>
  <c r="E14" i="7"/>
  <c r="F12" i="7"/>
  <c r="E12" i="7"/>
  <c r="F10" i="7"/>
  <c r="E10" i="7"/>
  <c r="F8" i="7"/>
  <c r="F6" i="7"/>
  <c r="F5" i="7"/>
  <c r="E8" i="7"/>
  <c r="E6" i="7"/>
  <c r="E5" i="7"/>
  <c r="F4" i="7"/>
  <c r="E4" i="7"/>
  <c r="E3" i="7"/>
  <c r="F3" i="7" l="1"/>
  <c r="E22" i="7" s="1"/>
  <c r="F15" i="7" l="1"/>
  <c r="F11" i="7"/>
  <c r="F7" i="7"/>
  <c r="E15" i="7"/>
  <c r="E11" i="7"/>
  <c r="E7" i="7"/>
  <c r="E21" i="7" s="1"/>
  <c r="E23" i="7" l="1"/>
  <c r="D12" i="5" l="1"/>
  <c r="C14" i="5"/>
</calcChain>
</file>

<file path=xl/sharedStrings.xml><?xml version="1.0" encoding="utf-8"?>
<sst xmlns="http://schemas.openxmlformats.org/spreadsheetml/2006/main" count="101" uniqueCount="52">
  <si>
    <t>既存機器</t>
    <rPh sb="0" eb="4">
      <t>キゾンキキ</t>
    </rPh>
    <phoneticPr fontId="1"/>
  </si>
  <si>
    <t>都市ガス</t>
    <rPh sb="0" eb="2">
      <t>トシ</t>
    </rPh>
    <phoneticPr fontId="1"/>
  </si>
  <si>
    <t>灯油</t>
    <rPh sb="0" eb="2">
      <t>トウユ</t>
    </rPh>
    <phoneticPr fontId="1"/>
  </si>
  <si>
    <t>給湯器種別</t>
    <rPh sb="0" eb="3">
      <t>キュウトウキ</t>
    </rPh>
    <rPh sb="3" eb="5">
      <t>シュベツ</t>
    </rPh>
    <phoneticPr fontId="1"/>
  </si>
  <si>
    <t>導入機器</t>
    <rPh sb="0" eb="2">
      <t>ドウニュウ</t>
    </rPh>
    <rPh sb="2" eb="4">
      <t>キキ</t>
    </rPh>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</si>
  <si>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/ｍ</t>
    </r>
    <r>
      <rPr>
        <vertAlign val="superscript"/>
        <sz val="12"/>
        <color theme="1"/>
        <rFont val="ＭＳ Ｐゴシック"/>
        <family val="3"/>
        <charset val="128"/>
        <scheme val="minor"/>
      </rPr>
      <t>３</t>
    </r>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</si>
  <si>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/L</t>
    </r>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</si>
  <si>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/ｋWｈ</t>
    </r>
    <phoneticPr fontId="1"/>
  </si>
  <si>
    <t>判定
（補助金申請可能の場合は「○」と表示）</t>
    <rPh sb="0" eb="2">
      <t>ハンテイ</t>
    </rPh>
    <rPh sb="4" eb="7">
      <t>ホジョキン</t>
    </rPh>
    <rPh sb="7" eb="9">
      <t>シンセイ</t>
    </rPh>
    <rPh sb="9" eb="11">
      <t>カノウ</t>
    </rPh>
    <rPh sb="12" eb="14">
      <t>バアイ</t>
    </rPh>
    <rPh sb="19" eb="21">
      <t>ヒョウジ</t>
    </rPh>
    <phoneticPr fontId="1"/>
  </si>
  <si>
    <t>型式</t>
    <rPh sb="0" eb="2">
      <t>カタシキ</t>
    </rPh>
    <phoneticPr fontId="1"/>
  </si>
  <si>
    <t>給湯器効率</t>
    <rPh sb="0" eb="5">
      <t>キュウトウキコウリツ</t>
    </rPh>
    <phoneticPr fontId="1"/>
  </si>
  <si>
    <t>CO2削減率</t>
    <rPh sb="3" eb="6">
      <t>サクゲンリツ</t>
    </rPh>
    <phoneticPr fontId="1"/>
  </si>
  <si>
    <t>電力</t>
    <rPh sb="0" eb="2">
      <t>デンリョク</t>
    </rPh>
    <phoneticPr fontId="1"/>
  </si>
  <si>
    <t>標準発熱量</t>
    <rPh sb="0" eb="5">
      <t>ヒョウジュンハツネツリョウ</t>
    </rPh>
    <phoneticPr fontId="1"/>
  </si>
  <si>
    <t>排出係数</t>
    <rPh sb="0" eb="4">
      <t>ハイシュ</t>
    </rPh>
    <phoneticPr fontId="1"/>
  </si>
  <si>
    <r>
      <t>MＪ/ｍ</t>
    </r>
    <r>
      <rPr>
        <vertAlign val="superscript"/>
        <sz val="12"/>
        <color theme="1"/>
        <rFont val="ＭＳ Ｐゴシック"/>
        <family val="3"/>
        <charset val="128"/>
        <scheme val="minor"/>
      </rPr>
      <t>３</t>
    </r>
    <phoneticPr fontId="1"/>
  </si>
  <si>
    <t>MＪ/Ｌ</t>
    <phoneticPr fontId="1"/>
  </si>
  <si>
    <t>LPG</t>
    <phoneticPr fontId="1"/>
  </si>
  <si>
    <t>導入機器</t>
    <rPh sb="0" eb="4">
      <t>ドウニュウキキ</t>
    </rPh>
    <phoneticPr fontId="1"/>
  </si>
  <si>
    <t>CO2排出量（kg-CO2）</t>
    <rPh sb="3" eb="6">
      <t>ハイシュツリョウ</t>
    </rPh>
    <phoneticPr fontId="1"/>
  </si>
  <si>
    <t>燃料種</t>
    <rPh sb="0" eb="2">
      <t>ネンリョウ</t>
    </rPh>
    <rPh sb="2" eb="3">
      <t>タネ</t>
    </rPh>
    <phoneticPr fontId="1"/>
  </si>
  <si>
    <t>燃料種</t>
    <rPh sb="0" eb="3">
      <t>ネンリョウシュ</t>
    </rPh>
    <phoneticPr fontId="1"/>
  </si>
  <si>
    <t>給湯器種別</t>
    <rPh sb="0" eb="5">
      <t>キュウトウキシュベツ</t>
    </rPh>
    <phoneticPr fontId="1"/>
  </si>
  <si>
    <t>電気温水器</t>
    <rPh sb="0" eb="5">
      <t>デンキオンスイキ</t>
    </rPh>
    <phoneticPr fontId="1"/>
  </si>
  <si>
    <t>エコキュート</t>
    <phoneticPr fontId="1"/>
  </si>
  <si>
    <t>ガス給湯器（都市ガス）</t>
    <rPh sb="2" eb="5">
      <t>キュウトウキ</t>
    </rPh>
    <rPh sb="6" eb="8">
      <t>トシ</t>
    </rPh>
    <phoneticPr fontId="1"/>
  </si>
  <si>
    <t>ガス給湯器（LPガス）</t>
    <phoneticPr fontId="1"/>
  </si>
  <si>
    <t>エコジョーズ（都市ガス）</t>
    <phoneticPr fontId="1"/>
  </si>
  <si>
    <t>エコジョーズ（LPガス）</t>
    <phoneticPr fontId="1"/>
  </si>
  <si>
    <t>ハイブリッド給湯器（都市ガス）</t>
    <phoneticPr fontId="1"/>
  </si>
  <si>
    <t>ハイブリッド給湯器（LPガス）</t>
    <phoneticPr fontId="1"/>
  </si>
  <si>
    <t>石油[灯油]給湯器</t>
    <phoneticPr fontId="1"/>
  </si>
  <si>
    <t>メーカー</t>
    <phoneticPr fontId="1"/>
  </si>
  <si>
    <t>CO2削減効果</t>
    <rPh sb="3" eb="7">
      <t>サクゲンコウカ</t>
    </rPh>
    <phoneticPr fontId="1"/>
  </si>
  <si>
    <t>MJ/kWh</t>
    <phoneticPr fontId="1"/>
  </si>
  <si>
    <t>給湯器効率の種別</t>
    <rPh sb="0" eb="5">
      <t>キュウトウキコウリツ</t>
    </rPh>
    <rPh sb="6" eb="8">
      <t>シュベツ</t>
    </rPh>
    <phoneticPr fontId="1"/>
  </si>
  <si>
    <t>燃料種</t>
    <rPh sb="0" eb="2">
      <t>ネンリョウ</t>
    </rPh>
    <rPh sb="2" eb="3">
      <t>シュ</t>
    </rPh>
    <phoneticPr fontId="1"/>
  </si>
  <si>
    <t>効率種別</t>
    <rPh sb="0" eb="2">
      <t>コウリツ</t>
    </rPh>
    <rPh sb="2" eb="4">
      <t>シュベツ</t>
    </rPh>
    <phoneticPr fontId="1"/>
  </si>
  <si>
    <t>追焚機能の有無</t>
    <rPh sb="0" eb="1">
      <t>オ</t>
    </rPh>
    <rPh sb="1" eb="2">
      <t>フン</t>
    </rPh>
    <rPh sb="2" eb="4">
      <t>キノウ</t>
    </rPh>
    <rPh sb="5" eb="7">
      <t>ウム</t>
    </rPh>
    <phoneticPr fontId="1"/>
  </si>
  <si>
    <t>追焚</t>
    <rPh sb="0" eb="1">
      <t>オ</t>
    </rPh>
    <rPh sb="1" eb="2">
      <t>ダ</t>
    </rPh>
    <phoneticPr fontId="1"/>
  </si>
  <si>
    <t>有</t>
    <rPh sb="0" eb="1">
      <t>アリ</t>
    </rPh>
    <phoneticPr fontId="1"/>
  </si>
  <si>
    <t>無</t>
    <rPh sb="0" eb="1">
      <t>ナシ</t>
    </rPh>
    <phoneticPr fontId="1"/>
  </si>
  <si>
    <t>年間給湯保温効率（JIS）</t>
    <rPh sb="0" eb="6">
      <t>ネンカンキュウトウホオン</t>
    </rPh>
    <rPh sb="6" eb="8">
      <t>コウリツ</t>
    </rPh>
    <phoneticPr fontId="1"/>
  </si>
  <si>
    <t>年間給湯効率（APF）</t>
    <rPh sb="0" eb="6">
      <t>ネンカンキュウトウコウリツ</t>
    </rPh>
    <phoneticPr fontId="1"/>
  </si>
  <si>
    <t>モード熱効率</t>
    <rPh sb="3" eb="6">
      <t>ネツコウリツ</t>
    </rPh>
    <phoneticPr fontId="1"/>
  </si>
  <si>
    <t>エネルギー消費効率</t>
    <rPh sb="5" eb="7">
      <t>ショウヒ</t>
    </rPh>
    <rPh sb="7" eb="9">
      <t>コウリツ</t>
    </rPh>
    <phoneticPr fontId="1"/>
  </si>
  <si>
    <t>連続給湯効率</t>
    <rPh sb="0" eb="6">
      <t>レンゾクキュウトウコウリツ</t>
    </rPh>
    <phoneticPr fontId="1"/>
  </si>
  <si>
    <t>検索値</t>
    <rPh sb="0" eb="2">
      <t>ケンサク</t>
    </rPh>
    <rPh sb="2" eb="3">
      <t>アタイ</t>
    </rPh>
    <phoneticPr fontId="1"/>
  </si>
  <si>
    <t>都市ガス</t>
    <rPh sb="0" eb="2">
      <t>トシ</t>
    </rPh>
    <phoneticPr fontId="1"/>
  </si>
  <si>
    <t>エネルギー消費効率</t>
    <rPh sb="5" eb="9">
      <t>ショウヒコウリツ</t>
    </rPh>
    <phoneticPr fontId="1"/>
  </si>
  <si>
    <t>有</t>
    <rPh sb="0" eb="1">
      <t>アリ</t>
    </rPh>
    <phoneticPr fontId="1"/>
  </si>
  <si>
    <t>温室効果ガス削減効果計算表</t>
    <rPh sb="0" eb="4">
      <t>オンシツコウカ</t>
    </rPh>
    <rPh sb="6" eb="8">
      <t>サクゲン</t>
    </rPh>
    <rPh sb="8" eb="10">
      <t>コウカ</t>
    </rPh>
    <rPh sb="10" eb="13">
      <t>ケイサンヒョウ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</si>
</sst>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1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vertAlign val="superscript"/>
      <sz val="12"/>
      <color theme="1"/>
      <name val="ＭＳ Ｐゴシック"/>
      <family val="3"/>
      <charset val="128"/>
      <scheme val="minor"/>
    </font>
    <font>
      <vertAlign val="subscript"/>
      <sz val="12"/>
      <color theme="1"/>
      <name val="ＭＳ Ｐゴシック"/>
      <family val="3"/>
      <charset val="128"/>
      <scheme val="minor"/>
    </font>
    <font>
      <sz val="18"/>
      <color theme="1"/>
      <name val="ＭＳ Ｐゴシック"/>
      <family val="3"/>
      <charset val="128"/>
      <scheme val="minor"/>
    </font>
    <font>
      <sz val="20"/>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1"/>
      <name val="ＭＳ Ｐゴシック"/>
      <family val="3"/>
      <charset val="128"/>
      <scheme val="minor"/>
    </font>
    <font>
      <sz val="14"/>
      <name val="ＭＳ Ｐゴシック"/>
      <family val="3"/>
      <charset val="128"/>
      <scheme val="minor"/>
    </font>
    <font>
      <sz val="18"/>
      <color rgb="FFFF0000"/>
      <name val="ＭＳ Ｐ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diagonalDown="1">
      <left style="thin">
        <color auto="1"/>
      </left>
      <right/>
      <top style="thin">
        <color auto="1"/>
      </top>
      <bottom style="thin">
        <color auto="1"/>
      </bottom>
      <diagonal style="thin">
        <color auto="1"/>
      </diagonal>
    </border>
    <border>
      <left/>
      <right/>
      <top style="medium">
        <color auto="1"/>
      </top>
      <bottom/>
      <diagonal/>
    </border>
    <border>
      <left/>
      <right/>
      <top style="thin">
        <color auto="1"/>
      </top>
      <bottom style="medium">
        <color auto="1"/>
      </bottom>
      <diagonal/>
    </border>
    <border>
      <left style="medium">
        <color auto="1"/>
      </left>
      <right/>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52">
    <xf numFmtId="0" fontId="0" fillId="0" borderId="0" xfId="0">
      <alignment vertical="center"/>
    </xf>
    <xf numFmtId="0" fontId="3" fillId="0" borderId="0" xfId="0" applyFont="1">
      <alignment vertical="center"/>
    </xf>
    <xf numFmtId="0" fontId="7" fillId="2" borderId="3" xfId="0" applyFont="1" applyFill="1" applyBorder="1" applyAlignment="1">
      <alignment horizontal="right" vertical="center"/>
    </xf>
    <xf numFmtId="0" fontId="3" fillId="0" borderId="0" xfId="0" applyFont="1" applyBorder="1">
      <alignment vertical="center"/>
    </xf>
    <xf numFmtId="0" fontId="6" fillId="0" borderId="0" xfId="0" applyFont="1" applyFill="1" applyBorder="1" applyAlignment="1">
      <alignment horizontal="center" vertical="center" wrapText="1"/>
    </xf>
    <xf numFmtId="0" fontId="6" fillId="3" borderId="2" xfId="0" applyFont="1" applyFill="1" applyBorder="1" applyAlignment="1">
      <alignment horizontal="center" vertical="center"/>
    </xf>
    <xf numFmtId="0" fontId="12" fillId="0" borderId="7" xfId="0" applyFont="1" applyFill="1" applyBorder="1" applyAlignment="1">
      <alignment horizontal="center" vertical="center" wrapText="1"/>
    </xf>
    <xf numFmtId="10" fontId="10" fillId="0" borderId="7" xfId="1"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176" fontId="4" fillId="2" borderId="2" xfId="0" applyNumberFormat="1" applyFont="1" applyFill="1" applyBorder="1" applyAlignment="1">
      <alignment vertical="center"/>
    </xf>
    <xf numFmtId="0" fontId="7" fillId="0" borderId="0" xfId="0" applyFont="1" applyBorder="1" applyAlignment="1">
      <alignment vertical="center" wrapText="1"/>
    </xf>
    <xf numFmtId="0" fontId="7" fillId="0" borderId="0" xfId="0" applyFont="1" applyAlignment="1">
      <alignment vertical="center" wrapText="1"/>
    </xf>
    <xf numFmtId="0" fontId="4" fillId="2" borderId="2" xfId="0" applyFont="1" applyFill="1" applyBorder="1" applyAlignment="1">
      <alignment vertical="center"/>
    </xf>
    <xf numFmtId="0" fontId="5" fillId="0" borderId="6" xfId="0" applyFont="1" applyBorder="1" applyAlignment="1">
      <alignment vertical="center" wrapText="1"/>
    </xf>
    <xf numFmtId="0" fontId="11" fillId="0" borderId="0" xfId="0" applyFont="1" applyAlignment="1">
      <alignment horizontal="center" vertical="center"/>
    </xf>
    <xf numFmtId="0" fontId="3" fillId="0" borderId="0" xfId="0" applyFont="1" applyAlignment="1">
      <alignment horizontal="center" vertical="center"/>
    </xf>
    <xf numFmtId="0" fontId="5" fillId="0" borderId="6" xfId="0" applyFont="1" applyBorder="1" applyAlignment="1">
      <alignment horizontal="center" vertical="center" wrapText="1"/>
    </xf>
    <xf numFmtId="0" fontId="3" fillId="3" borderId="8" xfId="0" applyFont="1" applyFill="1" applyBorder="1" applyAlignment="1">
      <alignment horizontal="center" vertical="center"/>
    </xf>
    <xf numFmtId="10" fontId="10" fillId="0" borderId="10" xfId="1" applyNumberFormat="1" applyFont="1" applyFill="1" applyBorder="1" applyAlignment="1">
      <alignment vertical="center"/>
    </xf>
    <xf numFmtId="0" fontId="7" fillId="0" borderId="9" xfId="0" applyFont="1" applyBorder="1" applyAlignment="1">
      <alignment vertical="center" wrapText="1"/>
    </xf>
    <xf numFmtId="0" fontId="7" fillId="0" borderId="9" xfId="0" applyFont="1" applyBorder="1" applyAlignment="1">
      <alignment horizontal="center" vertical="center" wrapText="1"/>
    </xf>
    <xf numFmtId="0" fontId="4" fillId="2" borderId="2" xfId="0" applyFont="1" applyFill="1" applyBorder="1">
      <alignment vertical="center"/>
    </xf>
    <xf numFmtId="0" fontId="7" fillId="0" borderId="0" xfId="0" applyFont="1" applyAlignment="1">
      <alignment vertical="center"/>
    </xf>
    <xf numFmtId="0" fontId="15" fillId="3" borderId="1" xfId="0" applyFont="1" applyFill="1" applyBorder="1" applyAlignment="1">
      <alignment vertical="center"/>
    </xf>
    <xf numFmtId="0" fontId="15" fillId="3" borderId="1" xfId="0" applyFont="1" applyFill="1" applyBorder="1">
      <alignment vertical="center"/>
    </xf>
    <xf numFmtId="0" fontId="14" fillId="3" borderId="1" xfId="0" applyFont="1" applyFill="1" applyBorder="1">
      <alignment vertical="center"/>
    </xf>
    <xf numFmtId="10" fontId="10" fillId="0" borderId="5" xfId="1" applyNumberFormat="1" applyFont="1" applyFill="1" applyBorder="1" applyAlignment="1">
      <alignment vertical="center"/>
    </xf>
    <xf numFmtId="10" fontId="10" fillId="0" borderId="11" xfId="1" applyNumberFormat="1" applyFont="1" applyFill="1" applyBorder="1" applyAlignment="1">
      <alignment vertical="center"/>
    </xf>
    <xf numFmtId="0" fontId="6" fillId="2" borderId="1" xfId="0" applyFont="1" applyFill="1" applyBorder="1" applyAlignment="1" applyProtection="1">
      <alignment horizontal="center" vertical="center"/>
      <protection locked="0"/>
    </xf>
    <xf numFmtId="10" fontId="6" fillId="2" borderId="1" xfId="1" applyNumberFormat="1" applyFont="1" applyFill="1" applyBorder="1" applyAlignment="1">
      <alignment horizontal="center" vertical="center"/>
    </xf>
    <xf numFmtId="0" fontId="0" fillId="0" borderId="0" xfId="0" applyAlignment="1">
      <alignment horizontal="centerContinuous" vertical="center"/>
    </xf>
    <xf numFmtId="0" fontId="6" fillId="2" borderId="1" xfId="0" applyFont="1" applyFill="1" applyBorder="1" applyAlignment="1">
      <alignment vertical="center"/>
    </xf>
    <xf numFmtId="0" fontId="7" fillId="0" borderId="0" xfId="0" applyFont="1" applyBorder="1" applyAlignment="1">
      <alignment vertical="center"/>
    </xf>
    <xf numFmtId="0" fontId="13" fillId="3" borderId="1" xfId="0" applyFont="1" applyFill="1" applyBorder="1">
      <alignment vertical="center"/>
    </xf>
    <xf numFmtId="0" fontId="6" fillId="2" borderId="1" xfId="0" applyFont="1" applyFill="1" applyBorder="1">
      <alignment vertical="center"/>
    </xf>
    <xf numFmtId="0" fontId="7" fillId="0" borderId="0" xfId="0" applyFont="1" applyFill="1" applyBorder="1" applyAlignment="1">
      <alignment vertical="center"/>
    </xf>
    <xf numFmtId="0" fontId="6" fillId="0" borderId="5" xfId="0" applyFont="1" applyFill="1" applyBorder="1" applyAlignment="1">
      <alignment vertical="center"/>
    </xf>
    <xf numFmtId="0" fontId="4" fillId="0" borderId="5" xfId="0" applyFont="1" applyFill="1" applyBorder="1" applyAlignment="1">
      <alignment vertical="center"/>
    </xf>
    <xf numFmtId="0" fontId="7" fillId="0" borderId="5" xfId="0" applyFont="1" applyFill="1" applyBorder="1" applyAlignment="1">
      <alignment horizontal="right" vertical="center"/>
    </xf>
    <xf numFmtId="0" fontId="4" fillId="0" borderId="5" xfId="0" applyFont="1" applyFill="1" applyBorder="1">
      <alignment vertical="center"/>
    </xf>
    <xf numFmtId="0" fontId="3" fillId="0" borderId="0" xfId="0" applyFont="1" applyFill="1" applyBorder="1">
      <alignment vertical="center"/>
    </xf>
    <xf numFmtId="0" fontId="6" fillId="0" borderId="0" xfId="0" applyFont="1" applyFill="1" applyBorder="1" applyAlignment="1">
      <alignment vertical="center"/>
    </xf>
    <xf numFmtId="176" fontId="4" fillId="0" borderId="0" xfId="0" applyNumberFormat="1" applyFont="1" applyFill="1" applyBorder="1" applyAlignment="1">
      <alignment vertical="center"/>
    </xf>
    <xf numFmtId="0" fontId="7" fillId="0" borderId="0" xfId="0" applyFont="1" applyFill="1" applyBorder="1" applyAlignment="1">
      <alignment horizontal="right" vertical="center"/>
    </xf>
    <xf numFmtId="0" fontId="4" fillId="0" borderId="0" xfId="0" applyFont="1" applyFill="1" applyBorder="1">
      <alignment vertical="center"/>
    </xf>
    <xf numFmtId="0" fontId="0" fillId="0" borderId="0" xfId="0" applyFill="1" applyBorder="1">
      <alignment vertical="center"/>
    </xf>
    <xf numFmtId="0" fontId="13" fillId="0" borderId="0" xfId="0" applyFont="1" applyFill="1" applyBorder="1">
      <alignment vertical="center"/>
    </xf>
    <xf numFmtId="0" fontId="6" fillId="0" borderId="0" xfId="0" applyFont="1" applyFill="1" applyBorder="1">
      <alignment vertical="center"/>
    </xf>
    <xf numFmtId="10" fontId="6" fillId="2" borderId="4" xfId="1" applyNumberFormat="1" applyFont="1" applyFill="1" applyBorder="1" applyAlignment="1">
      <alignment horizontal="center" vertical="center"/>
    </xf>
    <xf numFmtId="0" fontId="12" fillId="3" borderId="1" xfId="0" applyFont="1" applyFill="1" applyBorder="1" applyAlignment="1">
      <alignment horizontal="center" vertical="center"/>
    </xf>
    <xf numFmtId="0" fontId="16" fillId="0" borderId="0" xfId="0" applyFont="1" applyAlignment="1">
      <alignment horizontal="righ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8059</xdr:colOff>
      <xdr:row>1</xdr:row>
      <xdr:rowOff>36282</xdr:rowOff>
    </xdr:from>
    <xdr:to>
      <xdr:col>4</xdr:col>
      <xdr:colOff>1</xdr:colOff>
      <xdr:row>2</xdr:row>
      <xdr:rowOff>3018940</xdr:rowOff>
    </xdr:to>
    <xdr:sp macro="" textlink="">
      <xdr:nvSpPr>
        <xdr:cNvPr id="2" name="テキスト ボックス 1">
          <a:extLst>
            <a:ext uri="{FF2B5EF4-FFF2-40B4-BE49-F238E27FC236}">
              <a16:creationId xmlns:a16="http://schemas.microsoft.com/office/drawing/2014/main" id="{C5281C81-478E-46EC-ABE7-AA378F524B96}"/>
            </a:ext>
          </a:extLst>
        </xdr:cNvPr>
        <xdr:cNvSpPr txBox="1"/>
      </xdr:nvSpPr>
      <xdr:spPr>
        <a:xfrm>
          <a:off x="669966" y="439884"/>
          <a:ext cx="8661306" cy="57594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n-ea"/>
              <a:ea typeface="+mn-ea"/>
            </a:rPr>
            <a:t>・導入する給湯機器の省</a:t>
          </a:r>
          <a:r>
            <a:rPr kumimoji="1" lang="en-US" altLang="ja-JP" sz="1600">
              <a:latin typeface="+mn-ea"/>
              <a:ea typeface="+mn-ea"/>
            </a:rPr>
            <a:t>CO</a:t>
          </a:r>
          <a:r>
            <a:rPr kumimoji="1" lang="ja-JP" altLang="en-US" sz="1600">
              <a:latin typeface="+mn-ea"/>
              <a:ea typeface="+mn-ea"/>
            </a:rPr>
            <a:t>２効果が</a:t>
          </a:r>
          <a:r>
            <a:rPr kumimoji="1" lang="en-US" altLang="ja-JP" sz="1600">
              <a:latin typeface="+mn-ea"/>
              <a:ea typeface="+mn-ea"/>
            </a:rPr>
            <a:t>30</a:t>
          </a:r>
          <a:r>
            <a:rPr kumimoji="1" lang="ja-JP" altLang="en-US" sz="1600">
              <a:latin typeface="+mn-ea"/>
              <a:ea typeface="+mn-ea"/>
            </a:rPr>
            <a:t>％以上であることを確認するための簡易計算表です。</a:t>
          </a:r>
          <a:endParaRPr kumimoji="1" lang="en-US" altLang="ja-JP" sz="1600">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使用日数や使用時間等、機器の使い方による省</a:t>
          </a:r>
          <a:r>
            <a:rPr kumimoji="1" lang="en-US" altLang="ja-JP" sz="1600" u="sng">
              <a:solidFill>
                <a:schemeClr val="dk1"/>
              </a:solidFill>
              <a:effectLst/>
              <a:latin typeface="+mn-ea"/>
              <a:ea typeface="+mn-ea"/>
              <a:cs typeface="+mn-cs"/>
            </a:rPr>
            <a:t>CO</a:t>
          </a:r>
          <a:r>
            <a:rPr kumimoji="1" lang="ja-JP" altLang="ja-JP" sz="1600" u="sng">
              <a:solidFill>
                <a:schemeClr val="dk1"/>
              </a:solidFill>
              <a:effectLst/>
              <a:latin typeface="+mn-ea"/>
              <a:ea typeface="+mn-ea"/>
              <a:cs typeface="+mn-cs"/>
            </a:rPr>
            <a:t>２効果は含みません。</a:t>
          </a:r>
          <a:endParaRPr lang="ja-JP" altLang="ja-JP" sz="1600">
            <a:effectLst/>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計算で使用する数値については、メーカー公表資料でご確認いただくか、メーカーや</a:t>
          </a:r>
          <a:endParaRPr kumimoji="1" lang="en-US" altLang="ja-JP" sz="1600" u="sng">
            <a:solidFill>
              <a:schemeClr val="dk1"/>
            </a:solidFill>
            <a:effectLst/>
            <a:latin typeface="+mn-ea"/>
            <a:ea typeface="+mn-ea"/>
            <a:cs typeface="+mn-cs"/>
          </a:endParaRPr>
        </a:p>
        <a:p>
          <a:r>
            <a:rPr kumimoji="1" lang="ja-JP" altLang="en-US" sz="1600" u="none">
              <a:solidFill>
                <a:schemeClr val="dk1"/>
              </a:solidFill>
              <a:effectLst/>
              <a:latin typeface="+mn-ea"/>
              <a:ea typeface="+mn-ea"/>
              <a:cs typeface="+mn-cs"/>
            </a:rPr>
            <a:t>　　　</a:t>
          </a:r>
          <a:r>
            <a:rPr kumimoji="1" lang="ja-JP" altLang="en-US" sz="1600" u="none" baseline="0">
              <a:solidFill>
                <a:schemeClr val="dk1"/>
              </a:solidFill>
              <a:effectLst/>
              <a:latin typeface="+mn-ea"/>
              <a:ea typeface="+mn-ea"/>
              <a:cs typeface="+mn-cs"/>
            </a:rPr>
            <a:t> </a:t>
          </a:r>
          <a:r>
            <a:rPr kumimoji="1" lang="ja-JP" altLang="ja-JP" sz="1600" u="sng">
              <a:solidFill>
                <a:schemeClr val="dk1"/>
              </a:solidFill>
              <a:effectLst/>
              <a:latin typeface="+mn-ea"/>
              <a:ea typeface="+mn-ea"/>
              <a:cs typeface="+mn-cs"/>
            </a:rPr>
            <a:t>取扱業者等にご相談ください。</a:t>
          </a:r>
          <a:endParaRPr kumimoji="1" lang="en-US" altLang="ja-JP" sz="1600" u="sng">
            <a:solidFill>
              <a:schemeClr val="dk1"/>
            </a:solidFill>
            <a:effectLst/>
            <a:latin typeface="+mn-ea"/>
            <a:ea typeface="+mn-ea"/>
            <a:cs typeface="+mn-cs"/>
          </a:endParaRPr>
        </a:p>
        <a:p>
          <a:r>
            <a:rPr kumimoji="1" lang="ja-JP" altLang="en-US" sz="1600" b="1">
              <a:latin typeface="+mn-ea"/>
              <a:ea typeface="+mn-ea"/>
            </a:rPr>
            <a:t>＜既存住宅で導入する場合＞</a:t>
          </a:r>
          <a:endParaRPr kumimoji="1" lang="en-US" altLang="ja-JP" sz="1600" b="1">
            <a:latin typeface="+mn-ea"/>
            <a:ea typeface="+mn-ea"/>
          </a:endParaRPr>
        </a:p>
        <a:p>
          <a:r>
            <a:rPr kumimoji="1" lang="ja-JP" altLang="en-US" sz="1600">
              <a:latin typeface="+mn-ea"/>
              <a:ea typeface="+mn-ea"/>
            </a:rPr>
            <a:t>既存の機器（当該住宅においてこれまで使用していた機器）がある場合は、カタログ値を参照し、新しく導入する機器との比較を行ってください。</a:t>
          </a:r>
          <a:endParaRPr kumimoji="1" lang="en-US" altLang="ja-JP" sz="1600">
            <a:latin typeface="+mn-ea"/>
            <a:ea typeface="+mn-ea"/>
          </a:endParaRPr>
        </a:p>
        <a:p>
          <a:r>
            <a:rPr kumimoji="1" lang="ja-JP" altLang="en-US" sz="1600" b="1">
              <a:latin typeface="+mn-ea"/>
              <a:ea typeface="+mn-ea"/>
            </a:rPr>
            <a:t>＜上記以外（新築住宅等）で導入する場合＞</a:t>
          </a:r>
          <a:endParaRPr kumimoji="1" lang="en-US" altLang="ja-JP" sz="1600" b="1">
            <a:latin typeface="+mn-ea"/>
            <a:ea typeface="+mn-ea"/>
          </a:endParaRPr>
        </a:p>
        <a:p>
          <a:r>
            <a:rPr kumimoji="1" lang="ja-JP" altLang="en-US" sz="1600">
              <a:latin typeface="+mn-ea"/>
              <a:ea typeface="+mn-ea"/>
            </a:rPr>
            <a:t>新築等で既存の機器が存在しない場合は、旧住宅で使用していた機器と比較してください。</a:t>
          </a:r>
          <a:r>
            <a:rPr kumimoji="1" lang="ja-JP" altLang="en-US" sz="1600" u="none">
              <a:solidFill>
                <a:sysClr val="windowText" lastClr="000000"/>
              </a:solidFill>
              <a:latin typeface="+mn-ea"/>
              <a:ea typeface="+mn-ea"/>
            </a:rPr>
            <a:t>また、旧住宅に比較できる設備がない場合、以前に製造されていた同程度の定格能力の機器を既存設備として設定してください。</a:t>
          </a:r>
          <a:endParaRPr kumimoji="1" lang="en-US" altLang="ja-JP" sz="1600" u="none">
            <a:solidFill>
              <a:sysClr val="windowText" lastClr="000000"/>
            </a:solidFill>
            <a:latin typeface="+mn-ea"/>
            <a:ea typeface="+mn-ea"/>
          </a:endParaRPr>
        </a:p>
        <a:p>
          <a:r>
            <a:rPr kumimoji="1" lang="ja-JP" altLang="en-US" sz="1600" b="1" u="none">
              <a:solidFill>
                <a:sysClr val="windowText" lastClr="000000"/>
              </a:solidFill>
              <a:latin typeface="+mn-ea"/>
              <a:ea typeface="+mn-ea"/>
            </a:rPr>
            <a:t>＜既存機器の給湯器効率が分からない場合＞</a:t>
          </a:r>
          <a:endParaRPr kumimoji="1" lang="en-US" altLang="ja-JP" sz="1600" b="1" u="none">
            <a:solidFill>
              <a:sysClr val="windowText" lastClr="000000"/>
            </a:solidFill>
            <a:latin typeface="+mn-ea"/>
            <a:ea typeface="+mn-ea"/>
          </a:endParaRPr>
        </a:p>
        <a:p>
          <a:r>
            <a:rPr kumimoji="1" lang="ja-JP" altLang="en-US" sz="1600" u="none">
              <a:solidFill>
                <a:sysClr val="windowText" lastClr="000000"/>
              </a:solidFill>
              <a:latin typeface="+mn-ea"/>
              <a:ea typeface="+mn-ea"/>
            </a:rPr>
            <a:t>既存機器について、どうしても給湯器効率が分からない場合は以下の数値を使用してください。</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給湯器種別：ガス給湯器</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燃料種：都市ガス</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追焚機能の有無：有</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給湯器効率の種別：モード熱効率</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a:t>
          </a:r>
          <a:r>
            <a:rPr kumimoji="1" lang="en-US" altLang="ja-JP" sz="1600" u="none">
              <a:solidFill>
                <a:sysClr val="windowText" lastClr="000000"/>
              </a:solidFill>
              <a:latin typeface="+mn-ea"/>
              <a:ea typeface="+mn-ea"/>
            </a:rPr>
            <a:t>0.78</a:t>
          </a:r>
        </a:p>
        <a:p>
          <a:endParaRPr kumimoji="1" lang="ja-JP" altLang="en-US" sz="1600" u="sng">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24</xdr:row>
      <xdr:rowOff>0</xdr:rowOff>
    </xdr:from>
    <xdr:to>
      <xdr:col>9</xdr:col>
      <xdr:colOff>428625</xdr:colOff>
      <xdr:row>35</xdr:row>
      <xdr:rowOff>9525</xdr:rowOff>
    </xdr:to>
    <xdr:sp macro="" textlink="">
      <xdr:nvSpPr>
        <xdr:cNvPr id="2" name="テキスト ボックス 1">
          <a:extLst>
            <a:ext uri="{FF2B5EF4-FFF2-40B4-BE49-F238E27FC236}">
              <a16:creationId xmlns:a16="http://schemas.microsoft.com/office/drawing/2014/main" id="{20E07B68-32D9-43E3-977D-8A7514C24D4D}"/>
            </a:ext>
          </a:extLst>
        </xdr:cNvPr>
        <xdr:cNvSpPr txBox="1"/>
      </xdr:nvSpPr>
      <xdr:spPr>
        <a:xfrm>
          <a:off x="47625" y="3562350"/>
          <a:ext cx="7286625" cy="1790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＜計算式の考え方＞</a:t>
          </a:r>
          <a:endParaRPr kumimoji="1" lang="en-US" altLang="ja-JP" sz="1100">
            <a:latin typeface="+mn-ea"/>
            <a:ea typeface="+mn-ea"/>
          </a:endParaRPr>
        </a:p>
        <a:p>
          <a:r>
            <a:rPr kumimoji="1" lang="ja-JP" altLang="en-US" sz="1100">
              <a:latin typeface="+mn-ea"/>
              <a:ea typeface="+mn-ea"/>
            </a:rPr>
            <a:t>①効率種別から、比較用の給湯器効率を算出</a:t>
          </a:r>
          <a:endParaRPr kumimoji="1" lang="en-US" altLang="ja-JP" sz="1100">
            <a:latin typeface="+mn-ea"/>
            <a:ea typeface="+mn-ea"/>
          </a:endParaRPr>
        </a:p>
        <a:p>
          <a:r>
            <a:rPr kumimoji="1" lang="ja-JP" altLang="en-US" sz="1100">
              <a:solidFill>
                <a:schemeClr val="dk1"/>
              </a:solidFill>
              <a:effectLst/>
              <a:latin typeface="+mn-ea"/>
              <a:ea typeface="+mn-ea"/>
              <a:cs typeface="+mn-cs"/>
            </a:rPr>
            <a:t>②年間の給湯熱量と給湯器効率から、年間の消費エネルギー量を算出</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③年間の消費エネルギー量を、排出係数の計量単位に変換</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④変換後の消費エネルギー量に排出係数をかけ、</a:t>
          </a:r>
          <a:r>
            <a:rPr kumimoji="1" lang="en-US" altLang="ja-JP" sz="1100">
              <a:solidFill>
                <a:schemeClr val="dk1"/>
              </a:solidFill>
              <a:effectLst/>
              <a:latin typeface="+mn-ea"/>
              <a:ea typeface="+mn-ea"/>
              <a:cs typeface="+mn-cs"/>
            </a:rPr>
            <a:t>CO2</a:t>
          </a:r>
          <a:r>
            <a:rPr kumimoji="1" lang="ja-JP" altLang="en-US" sz="1100">
              <a:solidFill>
                <a:schemeClr val="dk1"/>
              </a:solidFill>
              <a:effectLst/>
              <a:latin typeface="+mn-ea"/>
              <a:ea typeface="+mn-ea"/>
              <a:cs typeface="+mn-cs"/>
            </a:rPr>
            <a:t>排出量を算出</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計算式</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lt"/>
              <a:ea typeface="+mn-ea"/>
              <a:cs typeface="+mn-cs"/>
            </a:rPr>
            <a:t>年間の給湯熱量（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給湯器効率</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標準発熱量（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排出係数（</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=CO2</a:t>
          </a:r>
          <a:r>
            <a:rPr kumimoji="1" lang="ja-JP" altLang="en-US" sz="1100">
              <a:solidFill>
                <a:schemeClr val="dk1"/>
              </a:solidFill>
              <a:effectLst/>
              <a:latin typeface="+mn-lt"/>
              <a:ea typeface="+mn-ea"/>
              <a:cs typeface="+mn-cs"/>
            </a:rPr>
            <a:t>排出量（</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年間の給湯熱量については固定値を代入</a:t>
          </a:r>
          <a:r>
            <a:rPr kumimoji="1" lang="ja-JP" altLang="en-US" sz="1100">
              <a:solidFill>
                <a:schemeClr val="dk1"/>
              </a:solidFill>
              <a:effectLst/>
              <a:latin typeface="+mn-lt"/>
              <a:ea typeface="+mn-ea"/>
              <a:cs typeface="+mn-cs"/>
            </a:rPr>
            <a:t>、その他の数値については指標一覧及び給湯器効率による</a:t>
          </a:r>
          <a:endParaRPr lang="ja-JP" altLang="ja-JP">
            <a:effectLst/>
          </a:endParaRPr>
        </a:p>
        <a:p>
          <a:endParaRPr kumimoji="1" lang="en-US"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181429</xdr:colOff>
      <xdr:row>6</xdr:row>
      <xdr:rowOff>145143</xdr:rowOff>
    </xdr:from>
    <xdr:to>
      <xdr:col>11</xdr:col>
      <xdr:colOff>471715</xdr:colOff>
      <xdr:row>12</xdr:row>
      <xdr:rowOff>254000</xdr:rowOff>
    </xdr:to>
    <xdr:sp macro="" textlink="">
      <xdr:nvSpPr>
        <xdr:cNvPr id="2" name="テキスト ボックス 1">
          <a:extLst>
            <a:ext uri="{FF2B5EF4-FFF2-40B4-BE49-F238E27FC236}">
              <a16:creationId xmlns:a16="http://schemas.microsoft.com/office/drawing/2014/main" id="{21DE6DB9-39BD-457F-9B20-03F8DCE7BBB8}"/>
            </a:ext>
          </a:extLst>
        </xdr:cNvPr>
        <xdr:cNvSpPr txBox="1"/>
      </xdr:nvSpPr>
      <xdr:spPr>
        <a:xfrm>
          <a:off x="3211286" y="3265714"/>
          <a:ext cx="7130143" cy="329292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＜備考＞</a:t>
          </a:r>
          <a:endParaRPr kumimoji="1" lang="en-US" altLang="ja-JP" sz="1400">
            <a:latin typeface="+mn-ea"/>
            <a:ea typeface="+mn-ea"/>
          </a:endParaRPr>
        </a:p>
        <a:p>
          <a:r>
            <a:rPr kumimoji="1" lang="ja-JP" altLang="en-US" sz="1400">
              <a:latin typeface="+mn-ea"/>
              <a:ea typeface="+mn-ea"/>
            </a:rPr>
            <a:t>○排出係数について</a:t>
          </a:r>
          <a:endParaRPr kumimoji="1" lang="en-US" altLang="ja-JP" sz="1400">
            <a:latin typeface="+mn-ea"/>
            <a:ea typeface="+mn-ea"/>
          </a:endParaRPr>
        </a:p>
        <a:p>
          <a:r>
            <a:rPr kumimoji="1" lang="ja-JP" altLang="en-US" sz="1400">
              <a:latin typeface="+mn-ea"/>
              <a:ea typeface="+mn-ea"/>
            </a:rPr>
            <a:t>・電力排出係数について，募集開始時直近の関西電力の調整後排出係数を使用しています。</a:t>
          </a:r>
          <a:endParaRPr kumimoji="1" lang="en-US" altLang="ja-JP" sz="1400">
            <a:latin typeface="+mn-ea"/>
            <a:ea typeface="+mn-ea"/>
          </a:endParaRPr>
        </a:p>
        <a:p>
          <a:r>
            <a:rPr kumimoji="1" lang="ja-JP" altLang="en-US" sz="1400" u="none">
              <a:solidFill>
                <a:sysClr val="windowText" lastClr="000000"/>
              </a:solidFill>
              <a:latin typeface="+mn-ea"/>
              <a:ea typeface="+mn-ea"/>
            </a:rPr>
            <a:t>・都市ガスの排出係数について，環境省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・プロパンの排出係数について，環境省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係数一覧をもとに、</a:t>
          </a:r>
          <a:r>
            <a:rPr kumimoji="1" lang="en-US" altLang="ja-JP" sz="1400" u="none">
              <a:solidFill>
                <a:sysClr val="windowText" lastClr="000000"/>
              </a:solidFill>
              <a:latin typeface="+mn-ea"/>
              <a:ea typeface="+mn-ea"/>
            </a:rPr>
            <a:t>1m3</a:t>
          </a:r>
          <a:r>
            <a:rPr kumimoji="1" lang="ja-JP" altLang="en-US" sz="1400" u="none">
              <a:solidFill>
                <a:sysClr val="windowText" lastClr="000000"/>
              </a:solidFill>
              <a:latin typeface="+mn-ea"/>
              <a:ea typeface="+mn-ea"/>
            </a:rPr>
            <a:t>＝</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ｋｇであることから，</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ｍ</a:t>
          </a:r>
          <a:r>
            <a:rPr kumimoji="1" lang="en-US" altLang="ja-JP" sz="1400" u="none">
              <a:solidFill>
                <a:sysClr val="windowText" lastClr="000000"/>
              </a:solidFill>
              <a:latin typeface="+mn-ea"/>
              <a:ea typeface="+mn-ea"/>
            </a:rPr>
            <a:t>3×2.99</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‐CO</a:t>
          </a:r>
          <a:r>
            <a:rPr kumimoji="1" lang="ja-JP" altLang="en-US" sz="1400" u="none">
              <a:solidFill>
                <a:sysClr val="windowText" lastClr="000000"/>
              </a:solidFill>
              <a:latin typeface="+mn-ea"/>
              <a:ea typeface="+mn-ea"/>
            </a:rPr>
            <a:t>２</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6.53</a:t>
          </a:r>
          <a:r>
            <a:rPr kumimoji="1" lang="ja-JP" altLang="en-US" sz="1400" u="none">
              <a:solidFill>
                <a:sysClr val="windowText" lastClr="000000"/>
              </a:solidFill>
              <a:latin typeface="+mn-ea"/>
              <a:ea typeface="+mn-ea"/>
            </a:rPr>
            <a:t>ｋｇ</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ＣＯ</a:t>
          </a:r>
          <a:r>
            <a:rPr kumimoji="1" lang="en-US" altLang="ja-JP" sz="1400" u="none">
              <a:solidFill>
                <a:sysClr val="windowText" lastClr="000000"/>
              </a:solidFill>
              <a:latin typeface="+mn-ea"/>
              <a:ea typeface="+mn-ea"/>
            </a:rPr>
            <a:t>2/</a:t>
          </a:r>
          <a:r>
            <a:rPr kumimoji="1" lang="ja-JP" altLang="en-US" sz="1400" u="none">
              <a:solidFill>
                <a:sysClr val="windowText" lastClr="000000"/>
              </a:solidFill>
              <a:latin typeface="+mn-ea"/>
              <a:ea typeface="+mn-ea"/>
            </a:rPr>
            <a:t>ｍ３を使用しています。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・灯油の排出係数について，環境省　温室効果ガス排出量算定・報告・公表制度の排出係数</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○標準発熱量について</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・燃料種ごとの標準発熱量について、資源エネルギー庁　エネルギー源別標準発熱量・炭素</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排出係数一覧表を使用しています。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5"/>
  <sheetViews>
    <sheetView tabSelected="1" view="pageBreakPreview" zoomScale="59" zoomScaleNormal="85" zoomScaleSheetLayoutView="59" workbookViewId="0">
      <selection activeCell="L2" sqref="L2"/>
    </sheetView>
  </sheetViews>
  <sheetFormatPr defaultColWidth="8.875" defaultRowHeight="13.5" x14ac:dyDescent="0.15"/>
  <cols>
    <col min="1" max="1" width="8.625" style="1" customWidth="1"/>
    <col min="2" max="2" width="53.375" style="16" customWidth="1"/>
    <col min="3" max="3" width="29.5" style="1" customWidth="1"/>
    <col min="4" max="4" width="31" style="1" customWidth="1"/>
    <col min="5" max="5" width="8.625" style="1" customWidth="1"/>
    <col min="6" max="16384" width="8.875" style="1"/>
  </cols>
  <sheetData>
    <row r="1" spans="2:5" ht="32.1" customHeight="1" x14ac:dyDescent="0.15">
      <c r="B1" s="15" t="s">
        <v>51</v>
      </c>
      <c r="E1" s="51"/>
    </row>
    <row r="2" spans="2:5" ht="218.45" customHeight="1" x14ac:dyDescent="0.15">
      <c r="B2" s="17"/>
      <c r="C2" s="14"/>
      <c r="D2" s="14"/>
    </row>
    <row r="3" spans="2:5" ht="249" customHeight="1" x14ac:dyDescent="0.15">
      <c r="B3" s="17"/>
      <c r="C3" s="14"/>
      <c r="D3" s="14"/>
    </row>
    <row r="4" spans="2:5" ht="43.5" customHeight="1" x14ac:dyDescent="0.15">
      <c r="B4" s="18"/>
      <c r="C4" s="9" t="s">
        <v>0</v>
      </c>
      <c r="D4" s="50" t="s">
        <v>4</v>
      </c>
    </row>
    <row r="5" spans="2:5" ht="36" customHeight="1" x14ac:dyDescent="0.15">
      <c r="B5" s="5" t="s">
        <v>3</v>
      </c>
      <c r="C5" s="29"/>
      <c r="D5" s="29"/>
    </row>
    <row r="6" spans="2:5" ht="36" customHeight="1" x14ac:dyDescent="0.15">
      <c r="B6" s="5" t="s">
        <v>32</v>
      </c>
      <c r="C6" s="29"/>
      <c r="D6" s="29"/>
    </row>
    <row r="7" spans="2:5" ht="36" customHeight="1" x14ac:dyDescent="0.15">
      <c r="B7" s="5" t="s">
        <v>9</v>
      </c>
      <c r="C7" s="29"/>
      <c r="D7" s="29"/>
    </row>
    <row r="8" spans="2:5" ht="36" customHeight="1" x14ac:dyDescent="0.15">
      <c r="B8" s="5" t="s">
        <v>20</v>
      </c>
      <c r="C8" s="29"/>
      <c r="D8" s="29"/>
    </row>
    <row r="9" spans="2:5" ht="36" customHeight="1" x14ac:dyDescent="0.15">
      <c r="B9" s="5" t="s">
        <v>38</v>
      </c>
      <c r="C9" s="29"/>
      <c r="D9" s="29"/>
    </row>
    <row r="10" spans="2:5" ht="36" customHeight="1" x14ac:dyDescent="0.15">
      <c r="B10" s="5" t="s">
        <v>35</v>
      </c>
      <c r="C10" s="29"/>
      <c r="D10" s="29"/>
    </row>
    <row r="11" spans="2:5" ht="36" customHeight="1" x14ac:dyDescent="0.15">
      <c r="B11" s="5" t="s">
        <v>10</v>
      </c>
      <c r="C11" s="29"/>
      <c r="D11" s="29"/>
    </row>
    <row r="12" spans="2:5" ht="39.950000000000003" customHeight="1" x14ac:dyDescent="0.15">
      <c r="B12" s="8" t="s">
        <v>11</v>
      </c>
      <c r="C12" s="49"/>
      <c r="D12" s="30" t="e">
        <f>計算!E23</f>
        <v>#N/A</v>
      </c>
    </row>
    <row r="13" spans="2:5" ht="39.950000000000003" customHeight="1" thickBot="1" x14ac:dyDescent="0.2">
      <c r="B13" s="4"/>
      <c r="C13" s="19"/>
      <c r="D13" s="27"/>
    </row>
    <row r="14" spans="2:5" ht="39.950000000000003" customHeight="1" thickBot="1" x14ac:dyDescent="0.2">
      <c r="B14" s="6" t="s">
        <v>8</v>
      </c>
      <c r="C14" s="7" t="e">
        <f>IF(計算!E23&gt;=0.3,"○","×")</f>
        <v>#N/A</v>
      </c>
      <c r="D14" s="28"/>
    </row>
    <row r="15" spans="2:5" ht="26.45" customHeight="1" x14ac:dyDescent="0.15">
      <c r="B15" s="21"/>
      <c r="C15" s="20"/>
      <c r="D15" s="11"/>
    </row>
  </sheetData>
  <phoneticPr fontId="1"/>
  <printOptions horizontalCentered="1" verticalCentered="1"/>
  <pageMargins left="0.25" right="0.25" top="0.75" bottom="0.75" header="0.3" footer="0.3"/>
  <pageSetup paperSize="9" scale="76"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指標!$D$3:$D$6</xm:f>
          </x14:formula1>
          <xm:sqref>C8:D8</xm:sqref>
        </x14:dataValidation>
        <x14:dataValidation type="list" allowBlank="1" showInputMessage="1" showErrorMessage="1">
          <x14:formula1>
            <xm:f>指標!$B$3:$B$11</xm:f>
          </x14:formula1>
          <xm:sqref>C5:D5</xm:sqref>
        </x14:dataValidation>
        <x14:dataValidation type="list" allowBlank="1" showInputMessage="1" showErrorMessage="1">
          <x14:formula1>
            <xm:f>計算!$B$3:$B$4</xm:f>
          </x14:formula1>
          <xm:sqref>C9:D9</xm:sqref>
        </x14:dataValidation>
        <x14:dataValidation type="list" allowBlank="1" showInputMessage="1" showErrorMessage="1">
          <x14:formula1>
            <xm:f>計算!$H$3:$H$7</xm:f>
          </x14:formula1>
          <xm:sqref>C10:D10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Normal="100" workbookViewId="0">
      <selection activeCell="L11" sqref="L11"/>
    </sheetView>
  </sheetViews>
  <sheetFormatPr defaultRowHeight="13.5" x14ac:dyDescent="0.15"/>
  <cols>
    <col min="1" max="2" width="10.5" customWidth="1"/>
    <col min="3" max="3" width="24.375" bestFit="1" customWidth="1"/>
    <col min="4" max="4" width="31.375" hidden="1" customWidth="1"/>
    <col min="5" max="6" width="13.625" customWidth="1"/>
  </cols>
  <sheetData>
    <row r="1" spans="1:8" x14ac:dyDescent="0.15">
      <c r="E1" s="31" t="s">
        <v>19</v>
      </c>
      <c r="F1" s="31"/>
    </row>
    <row r="2" spans="1:8" x14ac:dyDescent="0.15">
      <c r="A2" t="s">
        <v>36</v>
      </c>
      <c r="B2" t="s">
        <v>39</v>
      </c>
      <c r="C2" t="s">
        <v>37</v>
      </c>
      <c r="D2" t="s">
        <v>47</v>
      </c>
      <c r="E2" t="s">
        <v>0</v>
      </c>
      <c r="F2" t="s">
        <v>18</v>
      </c>
    </row>
    <row r="3" spans="1:8" x14ac:dyDescent="0.15">
      <c r="A3" t="s">
        <v>12</v>
      </c>
      <c r="B3" t="s">
        <v>40</v>
      </c>
      <c r="C3" t="s">
        <v>42</v>
      </c>
      <c r="D3" t="str">
        <f>A3&amp;B3&amp;C3</f>
        <v>電力有年間給湯保温効率（JIS）</v>
      </c>
      <c r="E3" t="e">
        <f>1/判定!C11/指標!G3*指標!E3</f>
        <v>#DIV/0!</v>
      </c>
      <c r="F3" t="e">
        <f>1/判定!D11/指標!G3*指標!E3</f>
        <v>#DIV/0!</v>
      </c>
      <c r="H3" t="s">
        <v>42</v>
      </c>
    </row>
    <row r="4" spans="1:8" x14ac:dyDescent="0.15">
      <c r="A4" t="s">
        <v>12</v>
      </c>
      <c r="B4" t="s">
        <v>41</v>
      </c>
      <c r="C4" t="s">
        <v>42</v>
      </c>
      <c r="D4" t="str">
        <f t="shared" ref="D4:D18" si="0">A4&amp;B4&amp;C4</f>
        <v>電力無年間給湯保温効率（JIS）</v>
      </c>
      <c r="E4" t="e">
        <f>1/判定!C11/指標!G3*指標!E3</f>
        <v>#DIV/0!</v>
      </c>
      <c r="F4" t="e">
        <f>1/判定!D11/指標!G3*指標!E3</f>
        <v>#DIV/0!</v>
      </c>
      <c r="H4" t="s">
        <v>43</v>
      </c>
    </row>
    <row r="5" spans="1:8" x14ac:dyDescent="0.15">
      <c r="A5" t="s">
        <v>12</v>
      </c>
      <c r="B5" t="s">
        <v>40</v>
      </c>
      <c r="C5" t="s">
        <v>43</v>
      </c>
      <c r="D5" t="str">
        <f t="shared" si="0"/>
        <v>電力有年間給湯効率（APF）</v>
      </c>
      <c r="E5">
        <f>1/(判定!C11-0.7)/指標!G3*指標!E3</f>
        <v>-0.16785714285714284</v>
      </c>
      <c r="F5">
        <f>1/(判定!D11-0.7)/指標!G3*指標!E3</f>
        <v>-0.16785714285714284</v>
      </c>
      <c r="H5" t="s">
        <v>44</v>
      </c>
    </row>
    <row r="6" spans="1:8" x14ac:dyDescent="0.15">
      <c r="A6" t="s">
        <v>12</v>
      </c>
      <c r="B6" t="s">
        <v>41</v>
      </c>
      <c r="C6" t="s">
        <v>43</v>
      </c>
      <c r="D6" t="str">
        <f t="shared" si="0"/>
        <v>電力無年間給湯効率（APF）</v>
      </c>
      <c r="E6">
        <f>1/(判定!C11-0.5)/指標!G3*指標!E3</f>
        <v>-0.23500000000000001</v>
      </c>
      <c r="F6">
        <f>1/(判定!D11-0.5)/指標!G3*指標!E3</f>
        <v>-0.23500000000000001</v>
      </c>
      <c r="H6" t="s">
        <v>45</v>
      </c>
    </row>
    <row r="7" spans="1:8" x14ac:dyDescent="0.15">
      <c r="A7" t="s">
        <v>1</v>
      </c>
      <c r="B7" t="s">
        <v>40</v>
      </c>
      <c r="C7" t="s">
        <v>44</v>
      </c>
      <c r="D7" t="str">
        <f t="shared" si="0"/>
        <v>都市ガス有モード熱効率</v>
      </c>
      <c r="E7" t="e">
        <f>1/判定!C11/指標!G4*指標!E4</f>
        <v>#DIV/0!</v>
      </c>
      <c r="F7" t="e">
        <f>1/判定!D11/指標!G4*指標!E4</f>
        <v>#DIV/0!</v>
      </c>
      <c r="H7" t="s">
        <v>46</v>
      </c>
    </row>
    <row r="8" spans="1:8" x14ac:dyDescent="0.15">
      <c r="A8" t="s">
        <v>1</v>
      </c>
      <c r="B8" t="s">
        <v>41</v>
      </c>
      <c r="C8" t="s">
        <v>44</v>
      </c>
      <c r="D8" t="str">
        <f t="shared" si="0"/>
        <v>都市ガス無モード熱効率</v>
      </c>
      <c r="E8" t="e">
        <f>1/判定!C11/指標!G4*指標!E4</f>
        <v>#DIV/0!</v>
      </c>
      <c r="F8" t="e">
        <f>1/判定!D11/指標!G4*指標!E4</f>
        <v>#DIV/0!</v>
      </c>
    </row>
    <row r="9" spans="1:8" x14ac:dyDescent="0.15">
      <c r="A9" t="s">
        <v>48</v>
      </c>
      <c r="B9" t="s">
        <v>40</v>
      </c>
      <c r="C9" t="s">
        <v>49</v>
      </c>
      <c r="D9" t="str">
        <f t="shared" si="0"/>
        <v>都市ガス有エネルギー消費効率</v>
      </c>
      <c r="E9">
        <f>1/(判定!C11-0.064)/指標!G4*指標!E4</f>
        <v>-0.8058176100628931</v>
      </c>
      <c r="F9">
        <f>1/(判定!D11-0.064)/指標!G4*指標!E4</f>
        <v>-0.8058176100628931</v>
      </c>
    </row>
    <row r="10" spans="1:8" x14ac:dyDescent="0.15">
      <c r="A10" t="s">
        <v>1</v>
      </c>
      <c r="B10" t="s">
        <v>41</v>
      </c>
      <c r="C10" t="s">
        <v>45</v>
      </c>
      <c r="D10" t="str">
        <f t="shared" si="0"/>
        <v>都市ガス無エネルギー消費効率</v>
      </c>
      <c r="E10">
        <f>1/(判定!C11-0.046)/指標!G4*指標!E4</f>
        <v>-1.1211375444353293</v>
      </c>
      <c r="F10">
        <f>1/(判定!D11-0.046)/指標!G4*指標!E4</f>
        <v>-1.1211375444353293</v>
      </c>
    </row>
    <row r="11" spans="1:8" x14ac:dyDescent="0.15">
      <c r="A11" t="s">
        <v>17</v>
      </c>
      <c r="B11" t="s">
        <v>40</v>
      </c>
      <c r="C11" t="s">
        <v>44</v>
      </c>
      <c r="D11" t="str">
        <f t="shared" si="0"/>
        <v>LPG有モード熱効率</v>
      </c>
      <c r="E11" t="e">
        <f>1/判定!C11/指標!G5*指標!E5</f>
        <v>#DIV/0!</v>
      </c>
      <c r="F11" t="e">
        <f>1/判定!D11/指標!G5*指標!E5</f>
        <v>#DIV/0!</v>
      </c>
    </row>
    <row r="12" spans="1:8" x14ac:dyDescent="0.15">
      <c r="A12" t="s">
        <v>17</v>
      </c>
      <c r="B12" t="s">
        <v>41</v>
      </c>
      <c r="C12" t="s">
        <v>44</v>
      </c>
      <c r="D12" t="str">
        <f t="shared" si="0"/>
        <v>LPG無モード熱効率</v>
      </c>
      <c r="E12" t="e">
        <f>1/判定!C11/指標!G5*指標!E5</f>
        <v>#DIV/0!</v>
      </c>
      <c r="F12" t="e">
        <f>1/判定!D11/指標!G5*指標!E5</f>
        <v>#DIV/0!</v>
      </c>
    </row>
    <row r="13" spans="1:8" x14ac:dyDescent="0.15">
      <c r="A13" t="s">
        <v>17</v>
      </c>
      <c r="B13" t="s">
        <v>50</v>
      </c>
      <c r="C13" t="s">
        <v>49</v>
      </c>
      <c r="D13" t="str">
        <f t="shared" si="0"/>
        <v>LPG有エネルギー消費効率</v>
      </c>
      <c r="E13">
        <f>1/(判定!C11-0.064)/指標!G5*指標!E5</f>
        <v>-1.0802673372154581</v>
      </c>
      <c r="F13">
        <f>1/(判定!D11-0.064)/指標!G5*指標!E5</f>
        <v>-1.0802673372154581</v>
      </c>
    </row>
    <row r="14" spans="1:8" x14ac:dyDescent="0.15">
      <c r="A14" t="s">
        <v>17</v>
      </c>
      <c r="B14" t="s">
        <v>41</v>
      </c>
      <c r="C14" t="s">
        <v>45</v>
      </c>
      <c r="D14" t="str">
        <f t="shared" si="0"/>
        <v>LPG無エネルギー消費効率</v>
      </c>
      <c r="E14">
        <f>1/(判定!C11-0.046)/指標!G5*指標!E5</f>
        <v>-1.5029806430823762</v>
      </c>
      <c r="F14">
        <f>1/(判定!D11-0.046)/指標!G5*指標!E5</f>
        <v>-1.5029806430823762</v>
      </c>
    </row>
    <row r="15" spans="1:8" x14ac:dyDescent="0.15">
      <c r="A15" t="s">
        <v>2</v>
      </c>
      <c r="B15" t="s">
        <v>40</v>
      </c>
      <c r="C15" t="s">
        <v>44</v>
      </c>
      <c r="D15" t="str">
        <f t="shared" si="0"/>
        <v>灯油有モード熱効率</v>
      </c>
      <c r="E15" t="e">
        <f>1/判定!C11/指標!G6*指標!E6</f>
        <v>#DIV/0!</v>
      </c>
      <c r="F15" t="e">
        <f>1/判定!D11/指標!G6*指標!E6</f>
        <v>#DIV/0!</v>
      </c>
    </row>
    <row r="16" spans="1:8" x14ac:dyDescent="0.15">
      <c r="A16" t="s">
        <v>2</v>
      </c>
      <c r="B16" t="s">
        <v>41</v>
      </c>
      <c r="C16" t="s">
        <v>44</v>
      </c>
      <c r="D16" t="str">
        <f t="shared" si="0"/>
        <v>灯油無モード熱効率</v>
      </c>
      <c r="E16" t="e">
        <f>1/判定!C11/指標!G6*指標!E6</f>
        <v>#DIV/0!</v>
      </c>
      <c r="F16" t="e">
        <f>1/判定!D11/指標!G6*指標!E6</f>
        <v>#DIV/0!</v>
      </c>
    </row>
    <row r="17" spans="1:6" x14ac:dyDescent="0.15">
      <c r="A17" t="s">
        <v>2</v>
      </c>
      <c r="B17" t="s">
        <v>40</v>
      </c>
      <c r="C17" t="s">
        <v>46</v>
      </c>
      <c r="D17" t="str">
        <f t="shared" si="0"/>
        <v>灯油有連続給湯効率</v>
      </c>
      <c r="E17">
        <f>1/(判定!C11-0.081)/指標!G6*指標!E6</f>
        <v>-0.84328408554273759</v>
      </c>
      <c r="F17">
        <f>1/(判定!D11-0.081)/指標!G6*指標!E6</f>
        <v>-0.84328408554273759</v>
      </c>
    </row>
    <row r="18" spans="1:6" x14ac:dyDescent="0.15">
      <c r="A18" t="s">
        <v>2</v>
      </c>
      <c r="B18" t="s">
        <v>41</v>
      </c>
      <c r="C18" t="s">
        <v>46</v>
      </c>
      <c r="D18" t="str">
        <f t="shared" si="0"/>
        <v>灯油無連続給湯効率</v>
      </c>
      <c r="E18" t="e">
        <f>1/判定!C11/指標!G6*指標!E6</f>
        <v>#DIV/0!</v>
      </c>
      <c r="F18" t="e">
        <f>1/判定!D11/指標!G6*指標!E6</f>
        <v>#DIV/0!</v>
      </c>
    </row>
    <row r="20" spans="1:6" x14ac:dyDescent="0.15">
      <c r="E20" t="s">
        <v>33</v>
      </c>
    </row>
    <row r="21" spans="1:6" x14ac:dyDescent="0.15">
      <c r="C21" t="s">
        <v>0</v>
      </c>
      <c r="E21" t="e">
        <f>VLOOKUP(判定!C8&amp;判定!C9&amp;判定!C10, 計算!$D$3:$F$18, 2, FALSE)</f>
        <v>#N/A</v>
      </c>
    </row>
    <row r="22" spans="1:6" x14ac:dyDescent="0.15">
      <c r="C22" t="s">
        <v>18</v>
      </c>
      <c r="E22" t="e">
        <f>VLOOKUP(判定!D8&amp;判定!D9&amp;判定!D10, 計算!$D$3:$F$18, 3, FALSE)</f>
        <v>#N/A</v>
      </c>
    </row>
    <row r="23" spans="1:6" x14ac:dyDescent="0.15">
      <c r="C23" t="s">
        <v>11</v>
      </c>
      <c r="E23" t="e">
        <f>(E21-E22)/E21</f>
        <v>#N/A</v>
      </c>
    </row>
  </sheetData>
  <phoneticPr fontId="1"/>
  <pageMargins left="0.7" right="0.7" top="0.75" bottom="0.75" header="0.3" footer="0.3"/>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7"/>
  <sheetViews>
    <sheetView zoomScale="70" zoomScaleNormal="70" workbookViewId="0">
      <selection activeCell="G7" sqref="G7"/>
    </sheetView>
  </sheetViews>
  <sheetFormatPr defaultRowHeight="13.5" x14ac:dyDescent="0.15"/>
  <cols>
    <col min="2" max="2" width="34.625" customWidth="1"/>
    <col min="3" max="3" width="4.875" style="46" customWidth="1"/>
    <col min="4" max="4" width="16.5" customWidth="1"/>
    <col min="5" max="5" width="9.625" customWidth="1"/>
    <col min="6" max="6" width="15.625" customWidth="1"/>
    <col min="7" max="7" width="9.625" customWidth="1"/>
    <col min="8" max="8" width="15.625" customWidth="1"/>
  </cols>
  <sheetData>
    <row r="1" spans="2:9" ht="30" customHeight="1" x14ac:dyDescent="0.15"/>
    <row r="2" spans="2:9" ht="36" customHeight="1" x14ac:dyDescent="0.15">
      <c r="B2" s="34" t="s">
        <v>22</v>
      </c>
      <c r="C2" s="47"/>
      <c r="D2" s="25" t="s">
        <v>21</v>
      </c>
      <c r="E2" s="24" t="s">
        <v>14</v>
      </c>
      <c r="F2" s="24"/>
      <c r="G2" s="25" t="s">
        <v>13</v>
      </c>
      <c r="H2" s="26"/>
    </row>
    <row r="3" spans="2:9" s="1" customFormat="1" ht="45" customHeight="1" x14ac:dyDescent="0.15">
      <c r="B3" s="35" t="s">
        <v>23</v>
      </c>
      <c r="C3" s="48"/>
      <c r="D3" s="32" t="s">
        <v>12</v>
      </c>
      <c r="E3" s="13">
        <v>0.42299999999999999</v>
      </c>
      <c r="F3" s="2" t="s">
        <v>7</v>
      </c>
      <c r="G3" s="22">
        <v>3.6</v>
      </c>
      <c r="H3" s="2" t="s">
        <v>34</v>
      </c>
    </row>
    <row r="4" spans="2:9" s="1" customFormat="1" ht="45" customHeight="1" x14ac:dyDescent="0.15">
      <c r="B4" s="35" t="s">
        <v>24</v>
      </c>
      <c r="C4" s="48"/>
      <c r="D4" s="32" t="s">
        <v>1</v>
      </c>
      <c r="E4" s="13">
        <v>2.0499999999999998</v>
      </c>
      <c r="F4" s="2" t="s">
        <v>5</v>
      </c>
      <c r="G4" s="22">
        <v>39.75</v>
      </c>
      <c r="H4" s="2" t="s">
        <v>15</v>
      </c>
    </row>
    <row r="5" spans="2:9" s="1" customFormat="1" ht="45" customHeight="1" x14ac:dyDescent="0.15">
      <c r="B5" s="35" t="s">
        <v>25</v>
      </c>
      <c r="C5" s="48"/>
      <c r="D5" s="32" t="s">
        <v>17</v>
      </c>
      <c r="E5" s="10">
        <v>6.53</v>
      </c>
      <c r="F5" s="2" t="s">
        <v>5</v>
      </c>
      <c r="G5" s="22">
        <v>94.45</v>
      </c>
      <c r="H5" s="2" t="s">
        <v>15</v>
      </c>
    </row>
    <row r="6" spans="2:9" s="1" customFormat="1" ht="45" customHeight="1" x14ac:dyDescent="0.15">
      <c r="B6" s="35" t="s">
        <v>27</v>
      </c>
      <c r="C6" s="48"/>
      <c r="D6" s="32" t="s">
        <v>2</v>
      </c>
      <c r="E6" s="10">
        <v>2.5</v>
      </c>
      <c r="F6" s="2" t="s">
        <v>6</v>
      </c>
      <c r="G6" s="22">
        <v>36.6</v>
      </c>
      <c r="H6" s="2" t="s">
        <v>16</v>
      </c>
    </row>
    <row r="7" spans="2:9" s="1" customFormat="1" ht="45" customHeight="1" x14ac:dyDescent="0.15">
      <c r="B7" s="35" t="s">
        <v>29</v>
      </c>
      <c r="C7" s="48"/>
      <c r="D7" s="37"/>
      <c r="E7" s="38"/>
      <c r="F7" s="39"/>
      <c r="G7" s="40"/>
      <c r="H7" s="39"/>
    </row>
    <row r="8" spans="2:9" s="1" customFormat="1" ht="45" customHeight="1" x14ac:dyDescent="0.15">
      <c r="B8" s="35" t="s">
        <v>26</v>
      </c>
      <c r="C8" s="48"/>
      <c r="D8" s="41"/>
      <c r="E8" s="41"/>
      <c r="F8" s="41"/>
      <c r="G8" s="41"/>
      <c r="H8" s="41"/>
    </row>
    <row r="9" spans="2:9" s="1" customFormat="1" ht="45" customHeight="1" x14ac:dyDescent="0.15">
      <c r="B9" s="35" t="s">
        <v>28</v>
      </c>
      <c r="C9" s="48"/>
      <c r="D9" s="42"/>
      <c r="E9" s="43"/>
      <c r="F9" s="44"/>
      <c r="G9" s="45"/>
      <c r="H9" s="44"/>
    </row>
    <row r="10" spans="2:9" s="1" customFormat="1" ht="45" customHeight="1" x14ac:dyDescent="0.15">
      <c r="B10" s="35" t="s">
        <v>30</v>
      </c>
      <c r="C10" s="48"/>
      <c r="D10" s="42"/>
      <c r="E10" s="43"/>
      <c r="F10" s="44"/>
      <c r="G10" s="45"/>
      <c r="H10" s="44"/>
    </row>
    <row r="11" spans="2:9" s="1" customFormat="1" ht="45" customHeight="1" x14ac:dyDescent="0.15">
      <c r="B11" s="35" t="s">
        <v>31</v>
      </c>
      <c r="C11" s="48"/>
      <c r="D11" s="41"/>
      <c r="E11" s="41"/>
      <c r="F11" s="41"/>
      <c r="G11" s="41"/>
      <c r="H11" s="41"/>
      <c r="I11" s="3"/>
    </row>
    <row r="12" spans="2:9" s="1" customFormat="1" ht="26.1" customHeight="1" x14ac:dyDescent="0.15">
      <c r="B12" s="33"/>
      <c r="C12" s="36"/>
      <c r="E12" s="11"/>
      <c r="F12" s="11"/>
      <c r="G12" s="11"/>
      <c r="H12" s="11"/>
      <c r="I12" s="11"/>
    </row>
    <row r="13" spans="2:9" s="1" customFormat="1" ht="26.45" customHeight="1" x14ac:dyDescent="0.15">
      <c r="B13" s="23"/>
      <c r="C13" s="36"/>
      <c r="E13" s="12"/>
      <c r="F13" s="12"/>
      <c r="G13" s="12"/>
      <c r="H13" s="12"/>
      <c r="I13" s="12"/>
    </row>
    <row r="14" spans="2:9" s="1" customFormat="1" ht="26.45" customHeight="1" x14ac:dyDescent="0.15">
      <c r="B14" s="23"/>
      <c r="C14" s="36"/>
      <c r="E14" s="12"/>
      <c r="F14" s="12"/>
      <c r="G14" s="12"/>
      <c r="H14" s="12"/>
      <c r="I14" s="12"/>
    </row>
    <row r="15" spans="2:9" s="1" customFormat="1" ht="26.45" customHeight="1" x14ac:dyDescent="0.15">
      <c r="B15" s="23"/>
      <c r="C15" s="36"/>
      <c r="E15" s="12"/>
      <c r="F15" s="12"/>
      <c r="G15" s="12"/>
      <c r="H15" s="12"/>
      <c r="I15" s="12"/>
    </row>
    <row r="17" spans="2:3" ht="14.25" x14ac:dyDescent="0.15">
      <c r="B17" s="23"/>
      <c r="C17" s="36"/>
    </row>
  </sheetData>
  <phoneticPr fontId="1"/>
  <pageMargins left="0.7" right="0.7" top="0.75" bottom="0.75" header="0.3" footer="0.3"/>
  <pageSetup paperSize="9" scale="8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判定</vt:lpstr>
      <vt:lpstr>計算</vt:lpstr>
      <vt:lpstr>指標</vt:lpstr>
      <vt:lpstr>判定!Print_Area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弓削 美樹</dc:creator>
  <cp:lastModifiedBy>城陽市役所</cp:lastModifiedBy>
  <cp:lastPrinted>2026-01-07T03:16:53Z</cp:lastPrinted>
  <dcterms:created xsi:type="dcterms:W3CDTF">2026-04-28T04:43:45Z</dcterms:created>
  <dcterms:modified xsi:type="dcterms:W3CDTF">2026-04-28T04:43:45Z</dcterms:modified>
</cp:coreProperties>
</file>