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432CAAA3-764C-4B20-B0A7-4054BB762BBC}" xr6:coauthVersionLast="47" xr6:coauthVersionMax="47" xr10:uidLastSave="{00000000-0000-0000-0000-000000000000}"/>
  <workbookProtection workbookAlgorithmName="SHA-512" workbookHashValue="TMZgcM5n8FfgFkd4QAOEv7bn1AIakzIvSYVUwVPnqK56XoAaE9GEZwEXLYLGbxJRd/sh7xwyVnMdKs4OKKSvQg==" workbookSaltValue="i4rgX5HMHKZwihSyTPLVQA==" workbookSpinCount="100000" lockStructure="1"/>
  <bookViews>
    <workbookView xWindow="3120" yWindow="990" windowWidth="16200" windowHeight="15210" tabRatio="597"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入力シート!$A$216</definedName>
    <definedName name="許可コード">settings!$A$10:$A$57</definedName>
    <definedName name="市内住所">settings!$A$5</definedName>
    <definedName name="市内判定">入力シート!$AB$22</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5" i="7" l="1"/>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0" i="7"/>
  <c r="A208" i="7"/>
  <c r="A198" i="7"/>
  <c r="A196" i="7"/>
  <c r="A194" i="7"/>
  <c r="A193" i="7"/>
  <c r="A192" i="7"/>
  <c r="A182" i="7"/>
  <c r="A181" i="7"/>
  <c r="A180" i="7"/>
  <c r="A178"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90" i="7"/>
  <c r="Q246" i="7" l="1"/>
  <c r="AB23" i="7" l="1"/>
  <c r="AB22" i="7"/>
  <c r="D114" i="7" l="1"/>
  <c r="D116" i="7" s="1"/>
  <c r="D118" i="7" s="1"/>
  <c r="D120" i="7" s="1"/>
  <c r="D122" i="7" s="1"/>
  <c r="D124" i="7" s="1"/>
  <c r="D126" i="7" s="1"/>
  <c r="I195" i="7" l="1"/>
  <c r="J211" i="7" l="1"/>
  <c r="A2" i="8" l="1"/>
  <c r="A1" i="8"/>
</calcChain>
</file>

<file path=xl/sharedStrings.xml><?xml version="1.0" encoding="utf-8"?>
<sst xmlns="http://schemas.openxmlformats.org/spreadsheetml/2006/main" count="269" uniqueCount="224">
  <si>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</si>
  <si>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</si>
  <si>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</si>
  <si>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</si>
  <si>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</si>
  <si>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</si>
  <si>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営業年数</t>
    <rPh sb="0" eb="2">
      <t>エイギョウ</t>
    </rPh>
    <rPh sb="2" eb="4">
      <t>ネンスウ</t>
    </rPh>
    <phoneticPr fontId="5"/>
  </si>
  <si>
    <t>年</t>
    <rPh sb="0" eb="1">
      <t>ネン</t>
    </rPh>
    <phoneticPr fontId="4"/>
  </si>
  <si>
    <t>希望</t>
    <rPh sb="0" eb="2">
      <t>キボウ</t>
    </rPh>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</si>
  <si>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</si>
  <si>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</si>
  <si>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</si>
  <si>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</si>
  <si>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</si>
  <si>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</si>
  <si>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E.経営情報</t>
    <rPh sb="2" eb="4">
      <t>ケイエイ</t>
    </rPh>
    <rPh sb="4" eb="6">
      <t>ジョウホウ</t>
    </rPh>
    <phoneticPr fontId="4"/>
  </si>
  <si>
    <t>F.業種情報</t>
    <rPh sb="2" eb="4">
      <t>ギョウシュ</t>
    </rPh>
    <rPh sb="4" eb="6">
      <t>ジョウホウ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</si>
  <si>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</si>
  <si>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</si>
  <si>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</si>
  <si>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</si>
  <si>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</si>
  <si>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</si>
  <si>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</si>
  <si>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</si>
  <si>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</si>
  <si>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</si>
  <si>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</si>
  <si>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</si>
  <si>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</si>
  <si>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</si>
  <si>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</si>
  <si>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</si>
  <si>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</si>
  <si>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</si>
  <si>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</si>
  <si>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</si>
  <si>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</si>
  <si>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</si>
  <si>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</si>
  <si>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</si>
  <si>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</si>
  <si>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</si>
  <si>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</si>
  <si>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</si>
  <si>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</si>
  <si>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</si>
  <si>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</si>
  <si>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</si>
  <si>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</si>
  <si>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</si>
  <si>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</si>
  <si>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</si>
  <si>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</si>
  <si>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</si>
  <si>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</si>
  <si>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</si>
  <si>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</si>
  <si>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</si>
  <si>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</si>
  <si>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</si>
  <si>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</si>
  <si>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</si>
  <si>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</si>
  <si>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4"/>
  </si>
  <si>
    <t>号</t>
    <phoneticPr fontId="4"/>
  </si>
  <si>
    <t>許可</t>
    <rPh sb="0" eb="2">
      <t>キョカ</t>
    </rPh>
    <phoneticPr fontId="4"/>
  </si>
  <si>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</si>
  <si>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</si>
  <si>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</si>
  <si>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</si>
  <si>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</si>
  <si>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</si>
  <si>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一致する</t>
  </si>
  <si>
    <t>しない</t>
  </si>
  <si>
    <t>外資状況</t>
    <rPh sb="0" eb="2">
      <t>ガイシ</t>
    </rPh>
    <rPh sb="2" eb="4">
      <t>ジョウキョウ</t>
    </rPh>
    <phoneticPr fontId="5"/>
  </si>
  <si>
    <t>外資区分</t>
    <rPh sb="0" eb="2">
      <t>ガイシ</t>
    </rPh>
    <rPh sb="2" eb="4">
      <t>クブン</t>
    </rPh>
    <phoneticPr fontId="5"/>
  </si>
  <si>
    <t>選択</t>
    <rPh sb="0" eb="2">
      <t>センタク</t>
    </rPh>
    <phoneticPr fontId="5"/>
  </si>
  <si>
    <t>国名</t>
    <rPh sb="0" eb="1">
      <t>クニ</t>
    </rPh>
    <rPh sb="1" eb="2">
      <t>メイ</t>
    </rPh>
    <phoneticPr fontId="4"/>
  </si>
  <si>
    <t>外資比率 (%)</t>
    <rPh sb="0" eb="2">
      <t>ガイシ</t>
    </rPh>
    <rPh sb="2" eb="4">
      <t>ヒリツ</t>
    </rPh>
    <phoneticPr fontId="4"/>
  </si>
  <si>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</si>
  <si>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</si>
  <si>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</si>
  <si>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</si>
  <si>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みなし大企業</t>
    <rPh sb="3" eb="6">
      <t>ダイキギョウ</t>
    </rPh>
    <phoneticPr fontId="5"/>
  </si>
  <si>
    <t>審査基準日</t>
    <rPh sb="0" eb="2">
      <t>シンサ</t>
    </rPh>
    <rPh sb="2" eb="5">
      <t>キジュンビ</t>
    </rPh>
    <phoneticPr fontId="5"/>
  </si>
  <si>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</si>
  <si>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</si>
  <si>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</si>
  <si>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</si>
  <si>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</si>
  <si>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</si>
  <si>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</si>
  <si>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</si>
  <si>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</si>
  <si>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</si>
  <si>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</si>
  <si>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</si>
  <si>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</si>
  <si>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</si>
  <si>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</si>
  <si>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</si>
  <si>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</si>
  <si>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</si>
  <si>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</si>
  <si>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</si>
  <si>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</si>
  <si>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</si>
  <si>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</si>
  <si>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</si>
  <si>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</si>
  <si>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</si>
  <si>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</si>
  <si>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行政書士登録番号</t>
    <rPh sb="0" eb="2">
      <t>ギョウセイ</t>
    </rPh>
    <rPh sb="2" eb="4">
      <t>ショシ</t>
    </rPh>
    <rPh sb="4" eb="6">
      <t>トウロク</t>
    </rPh>
    <rPh sb="6" eb="8">
      <t>バンゴウ</t>
    </rPh>
    <phoneticPr fontId="5"/>
  </si>
  <si>
    <t>合併等後の年月</t>
    <rPh sb="0" eb="2">
      <t>ガッペイ</t>
    </rPh>
    <rPh sb="2" eb="4">
      <t>トウゴ</t>
    </rPh>
    <rPh sb="5" eb="7">
      <t>ネンゲツ</t>
    </rPh>
    <phoneticPr fontId="5"/>
  </si>
  <si>
    <t>建設業許可番号</t>
    <rPh sb="0" eb="3">
      <t>ケンセツギョウ</t>
    </rPh>
    <rPh sb="3" eb="5">
      <t>キョカ</t>
    </rPh>
    <rPh sb="5" eb="7">
      <t>バンゴウ</t>
    </rPh>
    <phoneticPr fontId="5"/>
  </si>
  <si>
    <t>内線番号(</t>
    <rPh sb="0" eb="4">
      <t>ナイセンバンゴウ</t>
    </rPh>
    <phoneticPr fontId="4"/>
  </si>
  <si>
    <t>)</t>
    <phoneticPr fontId="4"/>
  </si>
  <si>
    <t>総合評定値</t>
    <rPh sb="2" eb="5">
      <t>ヒョウテイチ</t>
    </rPh>
    <phoneticPr fontId="4"/>
  </si>
  <si>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</si>
  <si>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</si>
  <si>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</si>
  <si>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</si>
  <si>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</si>
  <si>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</si>
  <si>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ヶ月</t>
    <phoneticPr fontId="4"/>
  </si>
  <si>
    <t>%</t>
    <phoneticPr fontId="4"/>
  </si>
  <si>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</si>
  <si>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土木一式工事</t>
  </si>
  <si>
    <t>建築一式工事</t>
  </si>
  <si>
    <t>大工工事</t>
  </si>
  <si>
    <t>左官工事</t>
  </si>
  <si>
    <t>とび・土工・コンクリート工事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</si>
  <si>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</si>
  <si>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</si>
  <si>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</si>
  <si>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</si>
  <si>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</si>
  <si>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</si>
  <si>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</si>
  <si>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</si>
  <si>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</si>
  <si>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</si>
  <si>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</si>
  <si>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</si>
  <si>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</si>
  <si>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</si>
  <si>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</si>
  <si>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</si>
  <si>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</si>
  <si>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</si>
  <si>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</si>
  <si>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</si>
  <si>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050</t>
    <phoneticPr fontId="4"/>
  </si>
  <si>
    <t>D.申請代理人情報</t>
    <rPh sb="2" eb="7">
      <t>シンセイダイリニン</t>
    </rPh>
    <phoneticPr fontId="4"/>
  </si>
  <si>
    <t>競争参加資格希望業種表</t>
    <rPh sb="0" eb="2">
      <t>キョウソウ</t>
    </rPh>
    <rPh sb="2" eb="4">
      <t>サンカ</t>
    </rPh>
    <rPh sb="4" eb="6">
      <t>シカク</t>
    </rPh>
    <rPh sb="6" eb="8">
      <t>キボウ</t>
    </rPh>
    <rPh sb="8" eb="10">
      <t>ギョウシュ</t>
    </rPh>
    <rPh sb="10" eb="11">
      <t>ヒョウ</t>
    </rPh>
    <phoneticPr fontId="5"/>
  </si>
  <si>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</si>
  <si>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</si>
  <si>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</si>
  <si>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</si>
  <si>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</si>
  <si>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</si>
  <si>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</si>
  <si>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</si>
  <si>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</si>
  <si>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</si>
  <si>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</si>
  <si>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</si>
  <si>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</si>
  <si>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</si>
  <si>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合計</t>
    <rPh sb="0" eb="2">
      <t>ゴウケイ</t>
    </rPh>
    <phoneticPr fontId="4"/>
  </si>
  <si>
    <t>正式名称で入力してください。個人の場合は「代表者」と入力してください。</t>
    <rPh sb="5" eb="7">
      <t>ニュウリョク</t>
    </rPh>
    <rPh sb="26" eb="28">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</si>
  <si>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</si>
  <si>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例)00000000　8桁の数字を入力してください。</t>
  </si>
  <si>
    <t>00:国土交通大臣</t>
    <phoneticPr fontId="4"/>
  </si>
  <si>
    <t>例)10　申請日の直近の総合評定値通知書における営業年数（１年未満切り捨て）を入力してください。</t>
    <rPh sb="39" eb="41">
      <t>ニュウリョク</t>
    </rPh>
    <phoneticPr fontId="4"/>
  </si>
  <si>
    <t>例)カブシキガイシャスズキグミ　正式名称を全角カタカナで入力してください。</t>
    <phoneticPr fontId="4"/>
  </si>
  <si>
    <t>例)株式会社鈴木組　正式名称で入力してください。</t>
    <phoneticPr fontId="4"/>
  </si>
  <si>
    <t>例)1年2ヶ月　合併等から経営事項審査の基準日までの期間が５年未満の場合、入力してください。</t>
    <rPh sb="3" eb="4">
      <t>ネン</t>
    </rPh>
    <rPh sb="6" eb="7">
      <t>ゲツ</t>
    </rPh>
    <rPh sb="37" eb="39">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</si>
  <si>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4"/>
  </si>
  <si>
    <t>許可区分</t>
    <rPh sb="0" eb="4">
      <t>キョカクブン</t>
    </rPh>
    <phoneticPr fontId="4"/>
  </si>
  <si>
    <t>例)カブシキガイシャスズキグミ　カンサイエイギョウショ
正式名称を全角カタカナで入力してください。支店・営業所名は、１文字空けて入力してください。</t>
    <phoneticPr fontId="4"/>
  </si>
  <si>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</si>
  <si>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資本金又は元入金</t>
    <rPh sb="0" eb="3">
      <t>シホンキン</t>
    </rPh>
    <rPh sb="3" eb="4">
      <t>マタ</t>
    </rPh>
    <rPh sb="5" eb="8">
      <t>モトニュウキン</t>
    </rPh>
    <phoneticPr fontId="5"/>
  </si>
  <si>
    <t>千円</t>
    <rPh sb="0" eb="2">
      <t>センエン</t>
    </rPh>
    <phoneticPr fontId="4"/>
  </si>
  <si>
    <t>講習</t>
    <phoneticPr fontId="4"/>
  </si>
  <si>
    <t>その他</t>
    <rPh sb="2" eb="3">
      <t>タ</t>
    </rPh>
    <phoneticPr fontId="4"/>
  </si>
  <si>
    <t>二級</t>
    <phoneticPr fontId="4"/>
  </si>
  <si>
    <t>基幹</t>
    <phoneticPr fontId="4"/>
  </si>
  <si>
    <t>一級</t>
  </si>
  <si>
    <t>石工事</t>
    <phoneticPr fontId="4"/>
  </si>
  <si>
    <t>屋根工事</t>
    <phoneticPr fontId="4"/>
  </si>
  <si>
    <t>電気工事</t>
    <phoneticPr fontId="4"/>
  </si>
  <si>
    <t>26_城陽市</t>
  </si>
  <si>
    <t>京都府城陽市</t>
    <rPh sb="0" eb="3">
      <t>キョウトフ</t>
    </rPh>
    <rPh sb="3" eb="6">
      <t>ジョウヨウシ</t>
    </rPh>
    <phoneticPr fontId="4"/>
  </si>
  <si>
    <t>都道府県から入力してください。</t>
    <rPh sb="0" eb="4">
      <t>トドウフケン</t>
    </rPh>
    <phoneticPr fontId="4"/>
  </si>
  <si>
    <t>例)1000001　「-（ハイフン）」を使わず7桁の数字で入力してください。</t>
  </si>
  <si>
    <t>常勤職員の人数</t>
    <rPh sb="0" eb="2">
      <t>ジョウキン</t>
    </rPh>
    <rPh sb="2" eb="4">
      <t>ショクイン</t>
    </rPh>
    <rPh sb="5" eb="7">
      <t>ニンズウ</t>
    </rPh>
    <phoneticPr fontId="5"/>
  </si>
  <si>
    <t>本社（店）と異なる場合のみ、@を含む半角文字で入力してください。</t>
  </si>
  <si>
    <t>@を含む半角文字で入力してください。</t>
    <phoneticPr fontId="4"/>
  </si>
  <si>
    <t>本社（店）と異なる場合のみ、半角の数字とハイフンで入力してください。</t>
    <phoneticPr fontId="4"/>
  </si>
  <si>
    <t>290</t>
    <phoneticPr fontId="4"/>
  </si>
  <si>
    <t>解体工事</t>
    <phoneticPr fontId="4"/>
  </si>
  <si>
    <t>例)2024/4/1、R6/4/1</t>
    <phoneticPr fontId="4"/>
  </si>
  <si>
    <t>例)2024/4/1</t>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</si>
  <si>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</si>
  <si>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令和7・8年度において、城陽市で行われる建設工事に係る入札に参加する資格の審査を申請します。</t>
    <phoneticPr fontId="4"/>
  </si>
  <si>
    <t>自治体からの種々の連絡に対応できる方の情報を入力してください。
行政書士が代理申請する場合は、「D.申請代理人情報」に入力してください。「C.担当者情報」の入力は不要です。</t>
    <rPh sb="0" eb="3">
      <t>ジチタイ</t>
    </rPh>
    <rPh sb="6" eb="8">
      <t>シュシュ</t>
    </rPh>
    <rPh sb="9" eb="11">
      <t>レンラク</t>
    </rPh>
    <rPh sb="12" eb="14">
      <t>タイオウ</t>
    </rPh>
    <rPh sb="37" eb="39">
      <t>ダイリ</t>
    </rPh>
    <rPh sb="39" eb="41">
      <t>シンセイ</t>
    </rPh>
    <rPh sb="43" eb="45">
      <t>バアイ</t>
    </rPh>
    <phoneticPr fontId="4"/>
  </si>
  <si>
    <r>
      <t>※技術者数のその他の「大臣認定」は、建設業法（昭和24年法律第 100号）第15条第2号ハの規定に基づき、同号イに掲げる者</t>
    </r>
    <r>
      <rPr>
        <sz val="10"/>
        <color rgb="FFFF0000"/>
        <rFont val="ＭＳ ゴシック"/>
        <family val="3"/>
        <charset val="128"/>
      </rPr>
      <t>*1</t>
    </r>
    <r>
      <rPr>
        <sz val="10"/>
        <color theme="1"/>
        <rFont val="ＭＳ ゴシック"/>
        <family val="3"/>
        <charset val="128"/>
      </rPr>
      <t xml:space="preserve">と同等以上の能力を有する者として国土交通大臣（旧建設大臣）の認定を受けた者（平成元年1月30日建設省告示第128号）で、申請日時点で有効期限内の者をいう。
</t>
    </r>
    <r>
      <rPr>
        <sz val="10"/>
        <color rgb="FFFF0000"/>
        <rFont val="ＭＳ ゴシック"/>
        <family val="3"/>
        <charset val="128"/>
      </rPr>
      <t>*1 １級国家資格（１級施工管理技士、１級建築士および技術士）保有者</t>
    </r>
    <phoneticPr fontId="4"/>
  </si>
  <si>
    <t>大臣
認定</t>
    <phoneticPr fontId="4"/>
  </si>
  <si>
    <t>実務
経験</t>
    <rPh sb="0" eb="2">
      <t>ジツム</t>
    </rPh>
    <rPh sb="3" eb="5">
      <t>ケイケン</t>
    </rPh>
    <phoneticPr fontId="4"/>
  </si>
  <si>
    <t>監理
補佐</t>
    <phoneticPr fontId="4"/>
  </si>
  <si>
    <t>業種区分</t>
    <phoneticPr fontId="4"/>
  </si>
  <si>
    <t>設立年月日</t>
    <rPh sb="0" eb="2">
      <t>セツリツ</t>
    </rPh>
    <rPh sb="2" eb="5">
      <t>ネンガッピ</t>
    </rPh>
    <phoneticPr fontId="5"/>
  </si>
  <si>
    <t>@を含む半角文字で入力してください。前後及び途中にスペースを入力しないでください。変更があった場合は、直ちに変更申請を行ってください。変更申請を行わないと入札に関する通知を行えません。</t>
    <phoneticPr fontId="4"/>
  </si>
  <si>
    <t>例)〇〇支店長、〇〇支店　支店長
正式名称で入力してください。</t>
    <rPh sb="22" eb="24">
      <t>ニュウリョク</t>
    </rPh>
    <phoneticPr fontId="4"/>
  </si>
  <si>
    <r>
      <t xml:space="preserve">登録を希望する場合、審査申請日を基準として、
</t>
    </r>
    <r>
      <rPr>
        <u/>
        <sz val="10"/>
        <color rgb="FFFF0000"/>
        <rFont val="ＭＳ ゴシック"/>
        <family val="3"/>
        <charset val="128"/>
      </rPr>
      <t>城陽市内に本社、本店のある業者は</t>
    </r>
    <r>
      <rPr>
        <sz val="10"/>
        <color rgb="FFFF0000"/>
        <rFont val="ＭＳ ゴシック"/>
        <family val="3"/>
        <charset val="128"/>
      </rPr>
      <t>希望、許可区分、総合評定値、年間平均完成工事高、技術者数を入力してください（</t>
    </r>
    <r>
      <rPr>
        <u/>
        <sz val="10"/>
        <color rgb="FFFF0000"/>
        <rFont val="ＭＳ ゴシック"/>
        <family val="3"/>
        <charset val="128"/>
      </rPr>
      <t>経営事項審査の人数でなく、実際の人数を入力してください</t>
    </r>
    <r>
      <rPr>
        <sz val="10"/>
        <color rgb="FFFF0000"/>
        <rFont val="ＭＳ ゴシック"/>
        <family val="3"/>
        <charset val="128"/>
      </rPr>
      <t xml:space="preserve">）。
それ以外の業者は、希望、許可区分、総合評定値、年間平均完成工事高を入力してください。
</t>
    </r>
    <r>
      <rPr>
        <sz val="10"/>
        <color theme="1" tint="4.9989318521683403E-2"/>
        <rFont val="ＭＳ ゴシック"/>
        <family val="3"/>
        <charset val="128"/>
      </rPr>
      <t>希望、許可区分欄はリストから選択してください。
年間平均完成工事高については、消費税を含まない金額を入力してください。</t>
    </r>
    <rPh sb="0" eb="2">
      <t>トウロク</t>
    </rPh>
    <rPh sb="3" eb="5">
      <t>キボウ</t>
    </rPh>
    <rPh sb="7" eb="9">
      <t>バアイ</t>
    </rPh>
    <rPh sb="28" eb="30">
      <t>ホンシャ</t>
    </rPh>
    <rPh sb="39" eb="41">
      <t>キボウ</t>
    </rPh>
    <rPh sb="49" eb="52">
      <t>ヒョウテイチ</t>
    </rPh>
    <rPh sb="53" eb="55">
      <t>ネンカン</t>
    </rPh>
    <rPh sb="63" eb="67">
      <t>ギジュツシャスウ</t>
    </rPh>
    <rPh sb="169" eb="171">
      <t>ニュウリョク</t>
    </rPh>
    <rPh sb="205" eb="207">
      <t>ヘイキンランニュウリョク</t>
    </rPh>
    <phoneticPr fontId="4"/>
  </si>
  <si>
    <t>Ver.7.0.1</t>
    <phoneticPr fontId="4"/>
  </si>
  <si>
    <t>7.0.1</t>
  </si>
  <si>
    <t>城陽市 一般競争(指名競争)参加資格審査申請書【建設工事】</t>
    <rPh sb="0" eb="3">
      <t>ジョウヨウシ</t>
    </rPh>
    <phoneticPr fontId="4"/>
  </si>
  <si>
    <t>年間平均完成
工事高(千円)</t>
    <rPh sb="0" eb="2">
      <t>ネンカン</t>
    </rPh>
    <rPh sb="11" eb="13">
      <t>センエン</t>
    </rPh>
    <phoneticPr fontId="4"/>
  </si>
  <si>
    <t>技術者数(市内本社、本店業者のみ)</t>
    <rPh sb="0" eb="4">
      <t>ギジュツシャスウ</t>
    </rPh>
    <rPh sb="7" eb="9">
      <t>ホンシャ</t>
    </rPh>
    <rPh sb="10" eb="12">
      <t>ホンテン</t>
    </rPh>
    <phoneticPr fontId="4"/>
  </si>
  <si>
    <t>例)0000-00-0000　半角の数字とハイフンで、市外局番から入力してください。</t>
    <rPh sb="15" eb="17">
      <t>ハンカク</t>
    </rPh>
    <rPh sb="27" eb="31">
      <t>シガイキョクバン</t>
    </rPh>
    <phoneticPr fontId="4"/>
  </si>
  <si>
    <t>例)0000-00-0000　半角の数字とハイフンで、市外局番から入力してください。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</si>
</sst>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 numFmtId="183" formatCode="&quot;Ver.&quot;@"/>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0"/>
      <color theme="1"/>
      <name val="ＭＳ ゴシック"/>
      <family val="3"/>
      <charset val="128"/>
    </font>
    <font>
      <u/>
      <sz val="10"/>
      <color rgb="FFFF000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rgb="FFFFE699"/>
        <bgColor indexed="64"/>
      </patternFill>
    </fill>
  </fills>
  <borders count="5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style="thin">
        <color auto="1"/>
      </left>
      <right style="hair">
        <color auto="1"/>
      </right>
      <top/>
      <bottom style="hair">
        <color auto="1"/>
      </bottom>
      <diagonal/>
    </border>
    <border>
      <left/>
      <right style="hair">
        <color auto="1"/>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double">
        <color indexed="64"/>
      </bottom>
      <diagonal/>
    </border>
    <border>
      <left style="hair">
        <color indexed="64"/>
      </left>
      <right/>
      <top/>
      <bottom style="thin">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top style="double">
        <color indexed="64"/>
      </top>
      <bottom style="thin">
        <color auto="1"/>
      </bottom>
      <diagonal/>
    </border>
    <border>
      <left/>
      <right style="hair">
        <color indexed="64"/>
      </right>
      <top style="double">
        <color indexed="64"/>
      </top>
      <bottom style="thin">
        <color auto="1"/>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290">
    <xf numFmtId="0" fontId="0" fillId="0" borderId="0" xfId="0">
      <alignment vertical="center"/>
    </xf>
    <xf numFmtId="49" fontId="13" fillId="2" borderId="0" xfId="0" applyNumberFormat="1" applyFont="1" applyFill="1" applyAlignment="1" applyProtection="1">
      <alignment horizontal="left" vertical="center"/>
      <protection locked="0"/>
    </xf>
    <xf numFmtId="38" fontId="13" fillId="2" borderId="36" xfId="0" applyNumberFormat="1" applyFont="1" applyFill="1" applyBorder="1" applyAlignment="1" applyProtection="1">
      <alignment horizontal="right" vertical="center"/>
      <protection locked="0"/>
    </xf>
    <xf numFmtId="38" fontId="13" fillId="2" borderId="39" xfId="0" applyNumberFormat="1" applyFont="1" applyFill="1" applyBorder="1" applyAlignment="1" applyProtection="1">
      <alignment horizontal="right" vertical="center"/>
      <protection locked="0"/>
    </xf>
    <xf numFmtId="38" fontId="13" fillId="2" borderId="40"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38" fontId="13" fillId="2" borderId="33" xfId="0" applyNumberFormat="1" applyFont="1" applyFill="1" applyBorder="1" applyAlignment="1" applyProtection="1">
      <alignment horizontal="right" vertical="center"/>
      <protection locked="0"/>
    </xf>
    <xf numFmtId="38" fontId="13" fillId="2" borderId="10" xfId="0" applyNumberFormat="1" applyFont="1" applyFill="1" applyBorder="1" applyAlignment="1" applyProtection="1">
      <alignment horizontal="right" vertical="center"/>
      <protection locked="0"/>
    </xf>
    <xf numFmtId="38" fontId="13" fillId="2" borderId="46" xfId="0" applyNumberFormat="1" applyFont="1" applyFill="1" applyBorder="1" applyAlignment="1" applyProtection="1">
      <alignment horizontal="right" vertical="center"/>
      <protection locked="0"/>
    </xf>
    <xf numFmtId="38" fontId="13" fillId="2" borderId="47" xfId="0" applyNumberFormat="1" applyFont="1" applyFill="1" applyBorder="1" applyAlignment="1" applyProtection="1">
      <alignment horizontal="right" vertical="center"/>
      <protection locked="0"/>
    </xf>
    <xf numFmtId="38" fontId="13" fillId="2" borderId="48" xfId="0"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181"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38" fontId="13" fillId="2" borderId="14" xfId="1" applyNumberFormat="1" applyFont="1" applyFill="1" applyBorder="1" applyAlignment="1" applyProtection="1">
      <alignment horizontal="right" vertical="center"/>
      <protection locked="0"/>
    </xf>
    <xf numFmtId="181" fontId="13" fillId="2" borderId="8"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0" xfId="0" applyNumberFormat="1" applyFont="1" applyFill="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49" fontId="13" fillId="2" borderId="13" xfId="2" applyNumberFormat="1" applyFont="1" applyFill="1" applyBorder="1" applyAlignment="1" applyProtection="1">
      <alignment horizontal="center" vertical="center"/>
      <protection locked="0"/>
    </xf>
    <xf numFmtId="49" fontId="13" fillId="2" borderId="4" xfId="2" applyNumberFormat="1" applyFont="1" applyFill="1" applyBorder="1" applyAlignment="1" applyProtection="1">
      <alignment horizontal="center" vertical="center"/>
      <protection locked="0"/>
    </xf>
    <xf numFmtId="49" fontId="13" fillId="2" borderId="6" xfId="2" applyNumberFormat="1" applyFont="1" applyFill="1" applyBorder="1" applyAlignment="1" applyProtection="1">
      <alignment horizontal="center" vertical="center"/>
      <protection locked="0"/>
    </xf>
    <xf numFmtId="38" fontId="13" fillId="2" borderId="15" xfId="1" applyNumberFormat="1" applyFont="1" applyFill="1" applyBorder="1" applyAlignment="1" applyProtection="1">
      <alignment horizontal="right" vertical="center"/>
      <protection locked="0"/>
    </xf>
    <xf numFmtId="181" fontId="13" fillId="2" borderId="11"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center" vertical="center"/>
      <protection locked="0"/>
    </xf>
    <xf numFmtId="49" fontId="13" fillId="2" borderId="9" xfId="1" applyNumberFormat="1" applyFont="1" applyFill="1" applyBorder="1" applyAlignment="1" applyProtection="1">
      <alignment horizontal="center" vertical="center"/>
      <protection locked="0"/>
    </xf>
    <xf numFmtId="38" fontId="13" fillId="2" borderId="7" xfId="0" applyNumberFormat="1" applyFont="1" applyFill="1" applyBorder="1" applyAlignment="1" applyProtection="1">
      <alignment horizontal="right" vertical="center"/>
      <protection locked="0"/>
    </xf>
    <xf numFmtId="38" fontId="13" fillId="2" borderId="9" xfId="0" applyNumberFormat="1" applyFont="1" applyFill="1" applyBorder="1" applyAlignment="1" applyProtection="1">
      <alignment horizontal="right" vertical="center"/>
      <protection locked="0"/>
    </xf>
    <xf numFmtId="38" fontId="13" fillId="2" borderId="13" xfId="1" applyNumberFormat="1" applyFont="1" applyFill="1" applyBorder="1" applyAlignment="1" applyProtection="1">
      <alignment horizontal="right" vertical="center"/>
      <protection locked="0"/>
    </xf>
    <xf numFmtId="181" fontId="13" fillId="2" borderId="4" xfId="1" applyNumberFormat="1" applyFont="1" applyFill="1" applyBorder="1" applyAlignment="1" applyProtection="1">
      <alignment horizontal="right" vertical="center"/>
      <protection locked="0"/>
    </xf>
    <xf numFmtId="181" fontId="13" fillId="2" borderId="6" xfId="1" applyNumberFormat="1" applyFont="1" applyFill="1" applyBorder="1" applyAlignment="1" applyProtection="1">
      <alignment horizontal="right" vertical="center"/>
      <protection locked="0"/>
    </xf>
    <xf numFmtId="38" fontId="13" fillId="2" borderId="15" xfId="0" applyNumberFormat="1" applyFont="1" applyFill="1" applyBorder="1" applyAlignment="1" applyProtection="1">
      <alignment horizontal="right" vertical="center"/>
      <protection locked="0"/>
    </xf>
    <xf numFmtId="40" fontId="13" fillId="2" borderId="11" xfId="0" applyNumberFormat="1" applyFont="1" applyFill="1" applyBorder="1" applyAlignment="1" applyProtection="1">
      <alignment horizontal="right" vertical="center"/>
      <protection locked="0"/>
    </xf>
    <xf numFmtId="49" fontId="13" fillId="2" borderId="14" xfId="2" applyNumberFormat="1" applyFont="1" applyFill="1" applyBorder="1" applyAlignment="1" applyProtection="1">
      <alignment horizontal="center" vertical="center"/>
      <protection locked="0"/>
    </xf>
    <xf numFmtId="49" fontId="13" fillId="2" borderId="8" xfId="2" applyNumberFormat="1" applyFont="1" applyFill="1" applyBorder="1" applyAlignment="1" applyProtection="1">
      <alignment horizontal="center" vertical="center"/>
      <protection locked="0"/>
    </xf>
    <xf numFmtId="49" fontId="13" fillId="2" borderId="10" xfId="2" applyNumberFormat="1" applyFont="1" applyFill="1" applyBorder="1" applyAlignment="1" applyProtection="1">
      <alignment horizontal="center" vertical="center"/>
      <protection locked="0"/>
    </xf>
    <xf numFmtId="49" fontId="13" fillId="2" borderId="14" xfId="0" applyNumberFormat="1" applyFont="1" applyFill="1" applyBorder="1" applyAlignment="1" applyProtection="1">
      <alignment horizontal="left" vertical="center"/>
      <protection locked="0"/>
    </xf>
    <xf numFmtId="49" fontId="13" fillId="2" borderId="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26" xfId="2" applyNumberFormat="1" applyFont="1" applyFill="1" applyBorder="1" applyAlignment="1" applyProtection="1">
      <alignment horizontal="center" vertical="center"/>
      <protection locked="0"/>
    </xf>
    <xf numFmtId="49" fontId="13" fillId="2" borderId="25" xfId="2" applyNumberFormat="1" applyFont="1" applyFill="1" applyBorder="1" applyAlignment="1" applyProtection="1">
      <alignment horizontal="center" vertical="center"/>
      <protection locked="0"/>
    </xf>
    <xf numFmtId="49" fontId="13" fillId="2" borderId="27" xfId="2" applyNumberFormat="1" applyFont="1" applyFill="1" applyBorder="1" applyAlignment="1" applyProtection="1">
      <alignment horizontal="center" vertical="center"/>
      <protection locked="0"/>
    </xf>
    <xf numFmtId="49" fontId="13" fillId="2" borderId="20" xfId="2" applyNumberFormat="1" applyFont="1" applyFill="1" applyBorder="1" applyAlignment="1" applyProtection="1">
      <alignment horizontal="center" vertical="center"/>
      <protection locked="0"/>
    </xf>
    <xf numFmtId="49" fontId="13" fillId="2" borderId="16" xfId="2" applyNumberFormat="1" applyFont="1" applyFill="1" applyBorder="1" applyAlignment="1" applyProtection="1">
      <alignment horizontal="center" vertical="center"/>
      <protection locked="0"/>
    </xf>
    <xf numFmtId="49" fontId="13" fillId="2" borderId="17" xfId="2" applyNumberFormat="1" applyFont="1" applyFill="1" applyBorder="1" applyAlignment="1" applyProtection="1">
      <alignment horizontal="center" vertical="center"/>
      <protection locked="0"/>
    </xf>
    <xf numFmtId="38" fontId="13" fillId="2" borderId="14" xfId="0" applyNumberFormat="1" applyFont="1" applyFill="1" applyBorder="1" applyAlignment="1" applyProtection="1">
      <alignment horizontal="right" vertical="center"/>
      <protection locked="0"/>
    </xf>
    <xf numFmtId="40" fontId="13" fillId="2" borderId="8" xfId="0" applyNumberFormat="1" applyFont="1" applyFill="1" applyBorder="1" applyAlignment="1" applyProtection="1">
      <alignment horizontal="right" vertical="center"/>
      <protection locked="0"/>
    </xf>
    <xf numFmtId="49" fontId="13" fillId="2" borderId="15" xfId="0" applyNumberFormat="1" applyFont="1" applyFill="1" applyBorder="1" applyAlignment="1" applyProtection="1">
      <alignment horizontal="left" vertical="center"/>
      <protection locked="0"/>
    </xf>
    <xf numFmtId="49" fontId="13" fillId="2" borderId="11" xfId="0" applyNumberFormat="1"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38" fontId="13" fillId="2" borderId="7" xfId="1" applyNumberFormat="1" applyFont="1" applyFill="1" applyBorder="1" applyAlignment="1" applyProtection="1">
      <alignment horizontal="right" vertical="center"/>
      <protection locked="0"/>
    </xf>
    <xf numFmtId="38" fontId="13" fillId="2" borderId="9" xfId="1" applyNumberFormat="1" applyFont="1" applyFill="1" applyBorder="1" applyAlignment="1" applyProtection="1">
      <alignment horizontal="right" vertical="center"/>
      <protection locked="0"/>
    </xf>
    <xf numFmtId="38" fontId="13" fillId="2" borderId="49" xfId="0" applyNumberFormat="1" applyFont="1" applyFill="1" applyBorder="1" applyAlignment="1" applyProtection="1">
      <alignment horizontal="right" vertical="center"/>
      <protection locked="0"/>
    </xf>
    <xf numFmtId="38" fontId="13" fillId="2" borderId="47" xfId="0" applyNumberFormat="1" applyFont="1" applyFill="1" applyBorder="1" applyAlignment="1" applyProtection="1">
      <alignment horizontal="right" vertical="center"/>
      <protection locked="0"/>
    </xf>
    <xf numFmtId="49" fontId="13" fillId="2" borderId="3" xfId="1" applyNumberFormat="1" applyFont="1" applyFill="1" applyBorder="1" applyAlignment="1" applyProtection="1">
      <alignment horizontal="center" vertical="center"/>
      <protection locked="0"/>
    </xf>
    <xf numFmtId="49" fontId="13" fillId="2" borderId="5" xfId="1" applyNumberFormat="1" applyFont="1" applyFill="1" applyBorder="1" applyAlignment="1" applyProtection="1">
      <alignment horizontal="center" vertical="center"/>
      <protection locked="0"/>
    </xf>
    <xf numFmtId="38" fontId="13" fillId="2" borderId="3"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38" fontId="13" fillId="2" borderId="3" xfId="0" applyNumberFormat="1" applyFont="1" applyFill="1" applyBorder="1" applyAlignment="1" applyProtection="1">
      <alignment horizontal="right" vertical="center"/>
      <protection locked="0"/>
    </xf>
    <xf numFmtId="38" fontId="13" fillId="2" borderId="5" xfId="0" applyNumberFormat="1" applyFont="1" applyFill="1" applyBorder="1" applyAlignment="1" applyProtection="1">
      <alignment horizontal="right" vertical="center"/>
      <protection locked="0"/>
    </xf>
    <xf numFmtId="49" fontId="13" fillId="2" borderId="7" xfId="1" applyNumberFormat="1" applyFont="1" applyFill="1" applyBorder="1" applyAlignment="1" applyProtection="1">
      <alignment horizontal="left" vertical="center"/>
      <protection locked="0"/>
    </xf>
    <xf numFmtId="49" fontId="13" fillId="2" borderId="9" xfId="1" applyNumberFormat="1" applyFont="1" applyFill="1" applyBorder="1" applyAlignment="1" applyProtection="1">
      <alignment horizontal="left" vertical="center"/>
      <protection locked="0"/>
    </xf>
    <xf numFmtId="49" fontId="13" fillId="2" borderId="3" xfId="1" applyNumberFormat="1" applyFont="1" applyFill="1" applyBorder="1" applyAlignment="1" applyProtection="1">
      <alignment horizontal="left" vertical="center"/>
      <protection locked="0"/>
    </xf>
    <xf numFmtId="49" fontId="13" fillId="2" borderId="5" xfId="1" applyNumberFormat="1" applyFont="1" applyFill="1" applyBorder="1" applyAlignment="1" applyProtection="1">
      <alignment horizontal="left" vertical="center"/>
      <protection locked="0"/>
    </xf>
    <xf numFmtId="49" fontId="13" fillId="2" borderId="49" xfId="1" applyNumberFormat="1" applyFont="1" applyFill="1" applyBorder="1" applyAlignment="1" applyProtection="1">
      <alignment horizontal="left" vertical="center"/>
      <protection locked="0"/>
    </xf>
    <xf numFmtId="49" fontId="13" fillId="2" borderId="47" xfId="1" applyNumberFormat="1" applyFont="1" applyFill="1" applyBorder="1" applyAlignment="1" applyProtection="1">
      <alignment horizontal="left" vertical="center"/>
      <protection locked="0"/>
    </xf>
    <xf numFmtId="49" fontId="13" fillId="2" borderId="49" xfId="1" applyNumberFormat="1" applyFont="1" applyFill="1" applyBorder="1" applyAlignment="1" applyProtection="1">
      <alignment horizontal="center" vertical="center"/>
      <protection locked="0"/>
    </xf>
    <xf numFmtId="49" fontId="13" fillId="2" borderId="47" xfId="1" applyNumberFormat="1" applyFont="1" applyFill="1" applyBorder="1" applyAlignment="1" applyProtection="1">
      <alignment horizontal="center" vertical="center"/>
      <protection locked="0"/>
    </xf>
    <xf numFmtId="38" fontId="13" fillId="2" borderId="49" xfId="1" applyNumberFormat="1" applyFont="1" applyFill="1" applyBorder="1" applyAlignment="1" applyProtection="1">
      <alignment horizontal="right" vertical="center"/>
      <protection locked="0"/>
    </xf>
    <xf numFmtId="38" fontId="13" fillId="2" borderId="47" xfId="1" applyNumberFormat="1" applyFont="1" applyFill="1" applyBorder="1" applyAlignment="1" applyProtection="1">
      <alignment horizontal="right" vertical="center"/>
      <protection locked="0"/>
    </xf>
    <xf numFmtId="0" fontId="3" fillId="0" borderId="0" xfId="6" applyFont="1" applyProtection="1">
      <alignment vertical="center"/>
    </xf>
    <xf numFmtId="0" fontId="7" fillId="0" borderId="0" xfId="2" applyFont="1" applyProtection="1">
      <alignment vertical="center"/>
    </xf>
    <xf numFmtId="0" fontId="3" fillId="0" borderId="0" xfId="2" applyFont="1" applyProtection="1">
      <alignment vertical="center"/>
    </xf>
    <xf numFmtId="178" fontId="3" fillId="0" borderId="0" xfId="1" applyNumberFormat="1" applyFont="1" applyAlignment="1" applyProtection="1">
      <alignment vertical="top"/>
    </xf>
    <xf numFmtId="178" fontId="6" fillId="0" borderId="0" xfId="1" applyNumberFormat="1" applyFont="1" applyAlignment="1" applyProtection="1">
      <alignment vertical="top"/>
    </xf>
    <xf numFmtId="183" fontId="6" fillId="0" borderId="0" xfId="6" applyNumberFormat="1" applyFont="1" applyAlignment="1" applyProtection="1">
      <alignment horizontal="right" vertical="top"/>
    </xf>
    <xf numFmtId="0" fontId="12" fillId="0" borderId="0" xfId="2" applyFont="1" applyProtection="1">
      <alignment vertical="center"/>
    </xf>
    <xf numFmtId="0" fontId="3" fillId="0" borderId="0" xfId="1" applyFont="1" applyProtection="1">
      <alignment vertical="center"/>
    </xf>
    <xf numFmtId="0" fontId="18" fillId="0" borderId="18" xfId="2" applyFont="1" applyBorder="1" applyProtection="1">
      <alignment vertical="center"/>
    </xf>
    <xf numFmtId="0" fontId="18" fillId="0" borderId="19" xfId="2" applyFont="1" applyBorder="1" applyProtection="1">
      <alignment vertical="center"/>
    </xf>
    <xf numFmtId="0" fontId="18" fillId="0" borderId="21" xfId="2" applyFont="1" applyBorder="1" applyProtection="1">
      <alignment vertical="center"/>
    </xf>
    <xf numFmtId="49" fontId="3" fillId="0" borderId="0" xfId="1" applyNumberFormat="1" applyFont="1" applyProtection="1">
      <alignment vertical="center"/>
    </xf>
    <xf numFmtId="0" fontId="18" fillId="0" borderId="22" xfId="2" applyFont="1" applyBorder="1" applyProtection="1">
      <alignment vertical="center"/>
    </xf>
    <xf numFmtId="0" fontId="18" fillId="0" borderId="0" xfId="2" applyFont="1" applyProtection="1">
      <alignment vertical="center"/>
    </xf>
    <xf numFmtId="0" fontId="18" fillId="0" borderId="24" xfId="2" applyFont="1" applyBorder="1" applyProtection="1">
      <alignment vertical="center"/>
    </xf>
    <xf numFmtId="0" fontId="18" fillId="0" borderId="20" xfId="2" applyFont="1" applyBorder="1" applyProtection="1">
      <alignment vertical="center"/>
    </xf>
    <xf numFmtId="0" fontId="18" fillId="0" borderId="16" xfId="2" applyFont="1" applyBorder="1" applyProtection="1">
      <alignment vertical="center"/>
    </xf>
    <xf numFmtId="0" fontId="18" fillId="0" borderId="17" xfId="2" applyFont="1" applyBorder="1" applyProtection="1">
      <alignment vertical="center"/>
    </xf>
    <xf numFmtId="0" fontId="15" fillId="0" borderId="18" xfId="0" applyFont="1" applyBorder="1" applyAlignment="1" applyProtection="1">
      <alignment horizontal="left" vertical="center" indent="1"/>
    </xf>
    <xf numFmtId="0" fontId="15" fillId="0" borderId="19"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2" xfId="0" applyFont="1" applyBorder="1" applyProtection="1">
      <alignment vertical="center"/>
    </xf>
    <xf numFmtId="0" fontId="15" fillId="0" borderId="0" xfId="0" applyFont="1" applyProtection="1">
      <alignment vertical="center"/>
    </xf>
    <xf numFmtId="0" fontId="3" fillId="0" borderId="19" xfId="0" applyFont="1" applyBorder="1" applyProtection="1">
      <alignment vertical="center"/>
    </xf>
    <xf numFmtId="0" fontId="3" fillId="0" borderId="21" xfId="0" applyFont="1" applyBorder="1" applyProtection="1">
      <alignment vertical="center"/>
    </xf>
    <xf numFmtId="179" fontId="3" fillId="0" borderId="22" xfId="0" applyNumberFormat="1" applyFont="1" applyBorder="1" applyProtection="1">
      <alignment vertical="center"/>
    </xf>
    <xf numFmtId="179" fontId="3" fillId="0" borderId="0" xfId="0" applyNumberFormat="1" applyFont="1" applyProtection="1">
      <alignment vertical="center"/>
    </xf>
    <xf numFmtId="0" fontId="3" fillId="0" borderId="0" xfId="0"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3" fillId="0" borderId="24" xfId="0" applyFont="1" applyBorder="1" applyProtection="1">
      <alignment vertical="center"/>
    </xf>
    <xf numFmtId="0" fontId="3" fillId="0" borderId="0" xfId="0" applyFont="1" applyProtection="1">
      <alignment vertical="center"/>
    </xf>
    <xf numFmtId="0" fontId="16" fillId="0" borderId="0" xfId="0" applyFont="1" applyAlignment="1" applyProtection="1">
      <alignment vertical="top"/>
    </xf>
    <xf numFmtId="0" fontId="19" fillId="0" borderId="0" xfId="0" applyFont="1" applyAlignment="1" applyProtection="1">
      <alignment vertical="top"/>
    </xf>
    <xf numFmtId="0" fontId="3" fillId="4" borderId="0" xfId="2" applyFont="1" applyFill="1" applyProtection="1">
      <alignment vertical="center"/>
    </xf>
    <xf numFmtId="0" fontId="3" fillId="0" borderId="22" xfId="0" applyFont="1" applyBorder="1" applyProtection="1">
      <alignment vertical="center"/>
    </xf>
    <xf numFmtId="176" fontId="16" fillId="0" borderId="0" xfId="0" applyNumberFormat="1" applyFont="1" applyAlignment="1" applyProtection="1">
      <alignment vertical="top"/>
    </xf>
    <xf numFmtId="0" fontId="14" fillId="0" borderId="24" xfId="0" applyFont="1" applyBorder="1" applyAlignment="1" applyProtection="1">
      <alignment vertical="top"/>
    </xf>
    <xf numFmtId="49" fontId="16" fillId="0" borderId="0" xfId="0" applyNumberFormat="1" applyFont="1" applyAlignment="1" applyProtection="1">
      <alignment horizontal="right" vertical="top"/>
    </xf>
    <xf numFmtId="0" fontId="3" fillId="0" borderId="0" xfId="2" applyFont="1" applyAlignment="1" applyProtection="1">
      <alignment horizontal="right" vertical="center"/>
    </xf>
    <xf numFmtId="0" fontId="19" fillId="0" borderId="0" xfId="0" quotePrefix="1" applyFont="1" applyAlignment="1" applyProtection="1">
      <alignment vertical="top" wrapText="1"/>
    </xf>
    <xf numFmtId="0" fontId="3" fillId="0" borderId="22" xfId="2" applyFont="1" applyBorder="1" applyProtection="1">
      <alignment vertical="center"/>
    </xf>
    <xf numFmtId="0" fontId="21" fillId="0" borderId="0" xfId="0" applyFont="1" applyAlignment="1" applyProtection="1">
      <alignment vertical="top"/>
    </xf>
    <xf numFmtId="0" fontId="19" fillId="0" borderId="24" xfId="0" applyFont="1" applyBorder="1" applyAlignment="1" applyProtection="1">
      <alignment vertical="top"/>
    </xf>
    <xf numFmtId="0" fontId="3" fillId="0" borderId="20" xfId="0" applyFont="1" applyBorder="1" applyProtection="1">
      <alignment vertical="center"/>
    </xf>
    <xf numFmtId="0" fontId="3" fillId="0" borderId="16" xfId="0" applyFont="1" applyBorder="1" applyProtection="1">
      <alignment vertical="center"/>
    </xf>
    <xf numFmtId="0" fontId="14" fillId="0" borderId="16" xfId="0" applyFont="1" applyBorder="1" applyAlignment="1" applyProtection="1">
      <alignment vertical="top"/>
    </xf>
    <xf numFmtId="49" fontId="14" fillId="0" borderId="16" xfId="0" applyNumberFormat="1" applyFont="1" applyBorder="1" applyAlignment="1" applyProtection="1">
      <alignment vertical="top"/>
    </xf>
    <xf numFmtId="0" fontId="3" fillId="0" borderId="17"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3" fillId="0" borderId="0" xfId="2" applyNumberFormat="1" applyFont="1" applyProtection="1">
      <alignment vertical="center"/>
    </xf>
    <xf numFmtId="0" fontId="16" fillId="0" borderId="0" xfId="0" applyFont="1" applyProtection="1">
      <alignment vertical="center"/>
    </xf>
    <xf numFmtId="0" fontId="19" fillId="0" borderId="0" xfId="0" applyFont="1" applyAlignment="1" applyProtection="1">
      <alignment vertical="top" wrapText="1"/>
    </xf>
    <xf numFmtId="0" fontId="21" fillId="0" borderId="0" xfId="0" applyFont="1" applyAlignment="1" applyProtection="1">
      <alignment vertical="top" wrapText="1"/>
    </xf>
    <xf numFmtId="0" fontId="21" fillId="0" borderId="0" xfId="0" applyFont="1" applyAlignment="1" applyProtection="1">
      <alignment vertical="top"/>
    </xf>
    <xf numFmtId="0" fontId="3" fillId="0" borderId="0" xfId="0" applyFont="1" applyAlignment="1" applyProtection="1">
      <alignment vertical="top"/>
    </xf>
    <xf numFmtId="0" fontId="16" fillId="0" borderId="16" xfId="0" applyFont="1" applyBorder="1" applyAlignment="1" applyProtection="1">
      <alignment horizontal="right" vertical="top"/>
    </xf>
    <xf numFmtId="0" fontId="16" fillId="0" borderId="16" xfId="0" applyFont="1" applyBorder="1" applyAlignment="1" applyProtection="1">
      <alignment vertical="top"/>
    </xf>
    <xf numFmtId="49" fontId="16" fillId="0" borderId="16" xfId="0" applyNumberFormat="1" applyFont="1" applyBorder="1" applyAlignment="1" applyProtection="1">
      <alignment vertical="top"/>
    </xf>
    <xf numFmtId="181" fontId="16" fillId="0" borderId="16" xfId="0" applyNumberFormat="1" applyFont="1" applyBorder="1" applyAlignment="1" applyProtection="1">
      <alignment vertical="top"/>
    </xf>
    <xf numFmtId="49" fontId="3" fillId="0" borderId="0" xfId="0" applyNumberFormat="1" applyFont="1" applyProtection="1">
      <alignment vertical="center"/>
    </xf>
    <xf numFmtId="177" fontId="3" fillId="0" borderId="0" xfId="2" applyNumberFormat="1" applyFont="1" applyProtection="1">
      <alignment vertical="center"/>
    </xf>
    <xf numFmtId="0" fontId="17" fillId="0" borderId="22" xfId="0" applyFont="1" applyBorder="1" applyProtection="1">
      <alignment vertical="center"/>
    </xf>
    <xf numFmtId="0" fontId="17" fillId="0" borderId="0" xfId="0" applyFont="1" applyProtection="1">
      <alignment vertical="center"/>
    </xf>
    <xf numFmtId="49" fontId="3" fillId="0" borderId="19" xfId="0" applyNumberFormat="1" applyFont="1" applyBorder="1" applyProtection="1">
      <alignment vertical="center"/>
    </xf>
    <xf numFmtId="177" fontId="3" fillId="0" borderId="19" xfId="0" applyNumberFormat="1" applyFont="1" applyBorder="1" applyProtection="1">
      <alignment vertical="center"/>
    </xf>
    <xf numFmtId="0" fontId="19" fillId="0" borderId="0" xfId="0" applyFont="1" applyAlignment="1" applyProtection="1">
      <alignment horizontal="left" vertical="center" wrapText="1"/>
    </xf>
    <xf numFmtId="49" fontId="16" fillId="0" borderId="0" xfId="0" applyNumberFormat="1" applyFont="1" applyAlignment="1" applyProtection="1">
      <alignment vertical="top"/>
    </xf>
    <xf numFmtId="177" fontId="16" fillId="0" borderId="0" xfId="0" applyNumberFormat="1" applyFont="1" applyAlignment="1" applyProtection="1">
      <alignment vertical="top"/>
    </xf>
    <xf numFmtId="181" fontId="16" fillId="0" borderId="0" xfId="0" applyNumberFormat="1" applyFont="1" applyAlignment="1" applyProtection="1">
      <alignment vertical="top"/>
    </xf>
    <xf numFmtId="181" fontId="14" fillId="0" borderId="16" xfId="0" applyNumberFormat="1" applyFont="1" applyBorder="1" applyAlignment="1" applyProtection="1">
      <alignment vertical="top"/>
    </xf>
    <xf numFmtId="181" fontId="14" fillId="0" borderId="0" xfId="0" applyNumberFormat="1" applyFont="1" applyAlignment="1" applyProtection="1">
      <alignment vertical="top"/>
    </xf>
    <xf numFmtId="181" fontId="3" fillId="0" borderId="0" xfId="0" applyNumberFormat="1" applyFont="1" applyProtection="1">
      <alignment vertical="center"/>
    </xf>
    <xf numFmtId="0" fontId="19" fillId="0" borderId="0" xfId="0" applyFont="1" applyProtection="1">
      <alignment vertical="center"/>
    </xf>
    <xf numFmtId="0" fontId="3" fillId="0" borderId="24" xfId="2" applyFont="1" applyBorder="1" applyProtection="1">
      <alignment vertical="center"/>
    </xf>
    <xf numFmtId="49" fontId="19" fillId="0" borderId="0" xfId="0" applyNumberFormat="1" applyFont="1" applyAlignment="1" applyProtection="1">
      <alignment horizontal="right" vertical="top"/>
    </xf>
    <xf numFmtId="0" fontId="19" fillId="0" borderId="0" xfId="0" quotePrefix="1" applyFont="1" applyAlignment="1" applyProtection="1">
      <alignment vertical="top"/>
    </xf>
    <xf numFmtId="177" fontId="14" fillId="0" borderId="16" xfId="0" applyNumberFormat="1" applyFont="1" applyBorder="1" applyAlignment="1" applyProtection="1">
      <alignment vertical="top"/>
    </xf>
    <xf numFmtId="177" fontId="14" fillId="0" borderId="0" xfId="0" applyNumberFormat="1" applyFont="1" applyAlignment="1" applyProtection="1">
      <alignment vertical="top"/>
    </xf>
    <xf numFmtId="0" fontId="15" fillId="0" borderId="20" xfId="0" applyFont="1" applyBorder="1" applyAlignment="1" applyProtection="1">
      <alignment horizontal="left" vertical="center" indent="1"/>
    </xf>
    <xf numFmtId="0" fontId="3" fillId="0" borderId="16" xfId="2" applyFont="1" applyBorder="1" applyProtection="1">
      <alignment vertical="center"/>
    </xf>
    <xf numFmtId="176" fontId="3" fillId="0" borderId="19" xfId="0" applyNumberFormat="1" applyFont="1" applyBorder="1" applyProtection="1">
      <alignment vertical="center"/>
    </xf>
    <xf numFmtId="49" fontId="3" fillId="0" borderId="21" xfId="0" applyNumberFormat="1" applyFont="1" applyBorder="1" applyProtection="1">
      <alignment vertical="center"/>
    </xf>
    <xf numFmtId="181" fontId="3" fillId="0" borderId="0" xfId="1" applyNumberFormat="1" applyFont="1" applyAlignment="1" applyProtection="1">
      <alignment horizontal="right" vertical="center"/>
    </xf>
    <xf numFmtId="177" fontId="3" fillId="0" borderId="0" xfId="1" applyNumberFormat="1" applyFont="1" applyAlignment="1" applyProtection="1">
      <alignment horizontal="right" vertical="center"/>
    </xf>
    <xf numFmtId="0" fontId="19" fillId="0" borderId="0" xfId="2" applyFont="1" applyAlignment="1" applyProtection="1">
      <alignment horizontal="left" vertical="center" wrapText="1"/>
    </xf>
    <xf numFmtId="0" fontId="3" fillId="0" borderId="0" xfId="1" applyFont="1" applyAlignment="1" applyProtection="1">
      <alignment horizontal="left" vertical="center"/>
    </xf>
    <xf numFmtId="0" fontId="3" fillId="0" borderId="23"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8" xfId="2" applyFont="1" applyBorder="1" applyAlignment="1" applyProtection="1">
      <alignment horizontal="center" vertical="center"/>
    </xf>
    <xf numFmtId="0" fontId="3" fillId="0" borderId="19" xfId="2" applyFont="1" applyBorder="1" applyAlignment="1" applyProtection="1">
      <alignment horizontal="center" vertical="center"/>
    </xf>
    <xf numFmtId="0" fontId="3" fillId="0" borderId="21" xfId="2" applyFont="1" applyBorder="1" applyAlignment="1" applyProtection="1">
      <alignment horizontal="center" vertical="center"/>
    </xf>
    <xf numFmtId="49" fontId="3" fillId="0" borderId="23"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 xfId="0" applyNumberFormat="1" applyFont="1" applyBorder="1" applyAlignment="1" applyProtection="1">
      <alignment horizontal="lef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1" xfId="0" applyFont="1" applyBorder="1" applyAlignment="1" applyProtection="1">
      <alignment horizontal="center" vertical="center"/>
    </xf>
    <xf numFmtId="179" fontId="3" fillId="0" borderId="24" xfId="0" applyNumberFormat="1" applyFont="1" applyBorder="1" applyProtection="1">
      <alignment vertical="center"/>
    </xf>
    <xf numFmtId="0" fontId="3" fillId="0" borderId="1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6" xfId="0" applyFont="1" applyBorder="1" applyAlignment="1" applyProtection="1">
      <alignment horizontal="left" vertical="center"/>
    </xf>
    <xf numFmtId="49" fontId="3" fillId="3" borderId="13" xfId="0" applyNumberFormat="1" applyFont="1" applyFill="1" applyBorder="1" applyAlignment="1" applyProtection="1">
      <alignment horizontal="center" vertical="center"/>
    </xf>
    <xf numFmtId="49" fontId="3" fillId="3" borderId="4" xfId="0" applyNumberFormat="1" applyFont="1" applyFill="1" applyBorder="1" applyAlignment="1" applyProtection="1">
      <alignment horizontal="center" vertical="center"/>
    </xf>
    <xf numFmtId="49" fontId="3" fillId="3" borderId="6" xfId="0" applyNumberFormat="1" applyFont="1" applyFill="1" applyBorder="1" applyAlignment="1" applyProtection="1">
      <alignment horizontal="center" vertical="center"/>
    </xf>
    <xf numFmtId="0" fontId="3" fillId="3" borderId="1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0" borderId="14"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3" borderId="14"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0" xfId="0" applyFont="1" applyFill="1" applyBorder="1" applyAlignment="1" applyProtection="1">
      <alignment horizontal="center" vertical="center"/>
    </xf>
    <xf numFmtId="38" fontId="3" fillId="0" borderId="28" xfId="0" applyNumberFormat="1" applyFont="1" applyBorder="1" applyAlignment="1" applyProtection="1">
      <alignment horizontal="right" vertical="center"/>
    </xf>
    <xf numFmtId="38" fontId="3" fillId="0" borderId="29" xfId="0" applyNumberFormat="1" applyFont="1" applyBorder="1" applyAlignment="1" applyProtection="1">
      <alignment horizontal="right" vertical="center"/>
    </xf>
    <xf numFmtId="0" fontId="20" fillId="0" borderId="24" xfId="0" applyFont="1" applyBorder="1" applyProtection="1">
      <alignment vertical="center"/>
    </xf>
    <xf numFmtId="0" fontId="3" fillId="0" borderId="26"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27" xfId="0" applyFont="1" applyBorder="1" applyAlignment="1" applyProtection="1">
      <alignment horizontal="left" vertical="center"/>
    </xf>
    <xf numFmtId="0" fontId="20" fillId="0" borderId="10" xfId="0" applyFont="1" applyBorder="1" applyProtection="1">
      <alignment vertical="center"/>
    </xf>
    <xf numFmtId="0" fontId="3" fillId="0" borderId="20" xfId="0" applyFont="1" applyBorder="1" applyAlignment="1" applyProtection="1">
      <alignment horizontal="left" vertical="top"/>
    </xf>
    <xf numFmtId="0" fontId="3" fillId="0" borderId="16" xfId="0" applyFont="1" applyBorder="1" applyAlignment="1" applyProtection="1">
      <alignment horizontal="left" vertical="top"/>
    </xf>
    <xf numFmtId="0" fontId="3" fillId="0" borderId="17" xfId="0" applyFont="1" applyBorder="1" applyAlignment="1" applyProtection="1">
      <alignment horizontal="left" vertical="top"/>
    </xf>
    <xf numFmtId="0" fontId="20" fillId="0" borderId="17" xfId="0" applyFont="1" applyBorder="1" applyProtection="1">
      <alignment vertical="center"/>
    </xf>
    <xf numFmtId="0" fontId="3" fillId="0" borderId="0" xfId="0" applyFont="1" applyAlignment="1" applyProtection="1">
      <alignment horizontal="left" vertical="top"/>
    </xf>
    <xf numFmtId="180" fontId="3" fillId="0" borderId="0" xfId="0" applyNumberFormat="1" applyFont="1" applyProtection="1">
      <alignment vertical="center"/>
    </xf>
    <xf numFmtId="177" fontId="3" fillId="0" borderId="13" xfId="1" applyNumberFormat="1" applyFont="1" applyBorder="1" applyAlignment="1" applyProtection="1">
      <alignment horizontal="left" vertical="center"/>
    </xf>
    <xf numFmtId="177" fontId="3" fillId="0" borderId="4" xfId="1" applyNumberFormat="1" applyFont="1" applyBorder="1" applyAlignment="1" applyProtection="1">
      <alignment horizontal="left" vertical="center"/>
    </xf>
    <xf numFmtId="177" fontId="3" fillId="0" borderId="6" xfId="1" applyNumberFormat="1" applyFont="1" applyBorder="1" applyAlignment="1" applyProtection="1">
      <alignment horizontal="left" vertical="center"/>
    </xf>
    <xf numFmtId="177" fontId="3" fillId="0" borderId="14" xfId="1" applyNumberFormat="1" applyFont="1" applyBorder="1" applyAlignment="1" applyProtection="1">
      <alignment horizontal="left" vertical="center"/>
    </xf>
    <xf numFmtId="177" fontId="3" fillId="0" borderId="8" xfId="1" applyNumberFormat="1" applyFont="1" applyBorder="1" applyAlignment="1" applyProtection="1">
      <alignment horizontal="left" vertical="center"/>
    </xf>
    <xf numFmtId="177" fontId="3" fillId="0" borderId="10" xfId="1" applyNumberFormat="1" applyFont="1" applyBorder="1" applyAlignment="1" applyProtection="1">
      <alignment horizontal="left" vertical="center"/>
    </xf>
    <xf numFmtId="181" fontId="3" fillId="0" borderId="14" xfId="1" applyNumberFormat="1" applyFont="1" applyBorder="1" applyAlignment="1" applyProtection="1">
      <alignment horizontal="left" vertical="center"/>
    </xf>
    <xf numFmtId="181" fontId="3" fillId="0" borderId="8" xfId="1" applyNumberFormat="1" applyFont="1" applyBorder="1" applyAlignment="1" applyProtection="1">
      <alignment horizontal="left" vertical="center"/>
    </xf>
    <xf numFmtId="181" fontId="3" fillId="0" borderId="10" xfId="1" applyNumberFormat="1" applyFont="1" applyBorder="1" applyAlignment="1" applyProtection="1">
      <alignment horizontal="left" vertical="center"/>
    </xf>
    <xf numFmtId="38" fontId="3" fillId="0" borderId="14" xfId="1" applyNumberFormat="1" applyFont="1" applyBorder="1" applyAlignment="1" applyProtection="1">
      <alignment horizontal="right" vertical="center"/>
    </xf>
    <xf numFmtId="181" fontId="3" fillId="0" borderId="8" xfId="1" applyNumberFormat="1" applyFont="1" applyBorder="1" applyAlignment="1" applyProtection="1">
      <alignment horizontal="right" vertical="center"/>
    </xf>
    <xf numFmtId="181" fontId="3" fillId="0" borderId="10" xfId="1" applyNumberFormat="1" applyFont="1" applyBorder="1" applyAlignment="1" applyProtection="1">
      <alignment horizontal="right" vertical="center"/>
    </xf>
    <xf numFmtId="177" fontId="13" fillId="0" borderId="15" xfId="1" applyNumberFormat="1" applyFont="1" applyBorder="1" applyAlignment="1" applyProtection="1">
      <alignment horizontal="left" vertical="center"/>
    </xf>
    <xf numFmtId="177" fontId="3" fillId="0" borderId="11" xfId="1" applyNumberFormat="1" applyFont="1" applyBorder="1" applyAlignment="1" applyProtection="1">
      <alignment horizontal="left" vertical="center"/>
    </xf>
    <xf numFmtId="177" fontId="3" fillId="0" borderId="12" xfId="1" applyNumberFormat="1" applyFont="1" applyBorder="1" applyAlignment="1" applyProtection="1">
      <alignment horizontal="left" vertical="center"/>
    </xf>
    <xf numFmtId="0" fontId="16" fillId="0" borderId="0" xfId="0" applyFont="1" applyAlignment="1" applyProtection="1">
      <alignment horizontal="left" vertical="top"/>
    </xf>
    <xf numFmtId="177" fontId="3" fillId="0" borderId="0" xfId="1" applyNumberFormat="1" applyFont="1" applyAlignment="1" applyProtection="1">
      <alignment vertical="top"/>
    </xf>
    <xf numFmtId="177" fontId="3" fillId="0" borderId="0" xfId="1" applyNumberFormat="1" applyFont="1" applyProtection="1">
      <alignment vertical="center"/>
    </xf>
    <xf numFmtId="181" fontId="3" fillId="0" borderId="0" xfId="1" applyNumberFormat="1" applyFont="1" applyProtection="1">
      <alignment vertical="center"/>
    </xf>
    <xf numFmtId="0" fontId="19" fillId="0" borderId="0" xfId="0" applyFont="1" applyAlignment="1" applyProtection="1">
      <alignment horizontal="left" vertical="top" wrapText="1"/>
    </xf>
    <xf numFmtId="176" fontId="14" fillId="0" borderId="16" xfId="0" applyNumberFormat="1" applyFont="1" applyBorder="1" applyAlignment="1" applyProtection="1">
      <alignment vertical="top"/>
    </xf>
    <xf numFmtId="176" fontId="14" fillId="0" borderId="0" xfId="0" applyNumberFormat="1" applyFont="1" applyAlignment="1" applyProtection="1">
      <alignment vertical="top"/>
    </xf>
    <xf numFmtId="176" fontId="3" fillId="0" borderId="0" xfId="0" applyNumberFormat="1" applyFont="1" applyProtection="1">
      <alignment vertical="center"/>
    </xf>
    <xf numFmtId="177" fontId="3" fillId="0" borderId="0" xfId="0" applyNumberFormat="1" applyFont="1" applyProtection="1">
      <alignment vertical="center"/>
    </xf>
    <xf numFmtId="0" fontId="15" fillId="0" borderId="20" xfId="0" applyFont="1" applyBorder="1" applyProtection="1">
      <alignment vertical="center"/>
    </xf>
    <xf numFmtId="176" fontId="3" fillId="0" borderId="0" xfId="2" applyNumberFormat="1" applyFont="1" applyProtection="1">
      <alignment vertical="center"/>
    </xf>
    <xf numFmtId="181" fontId="3" fillId="0" borderId="0" xfId="2" applyNumberFormat="1" applyFont="1" applyProtection="1">
      <alignment vertical="center"/>
    </xf>
    <xf numFmtId="181" fontId="3" fillId="0" borderId="19" xfId="0" applyNumberFormat="1" applyFont="1" applyBorder="1" applyProtection="1">
      <alignment vertical="center"/>
    </xf>
    <xf numFmtId="49" fontId="3" fillId="0" borderId="0" xfId="0" applyNumberFormat="1" applyFont="1" applyAlignment="1" applyProtection="1">
      <alignment horizontal="right" vertical="center"/>
    </xf>
    <xf numFmtId="0" fontId="19" fillId="0" borderId="0" xfId="0" applyFont="1" applyAlignment="1" applyProtection="1">
      <alignment vertical="top"/>
    </xf>
    <xf numFmtId="0" fontId="16" fillId="0" borderId="16" xfId="0" applyFont="1" applyBorder="1" applyAlignment="1" applyProtection="1">
      <alignment horizontal="left" vertical="center" wrapText="1"/>
    </xf>
    <xf numFmtId="0" fontId="3" fillId="0" borderId="18" xfId="0" applyFont="1" applyBorder="1" applyProtection="1">
      <alignment vertical="center"/>
    </xf>
    <xf numFmtId="0" fontId="3" fillId="0" borderId="19" xfId="0" applyFont="1" applyBorder="1" applyAlignment="1" applyProtection="1">
      <alignment horizontal="left" vertical="center"/>
    </xf>
    <xf numFmtId="0" fontId="3" fillId="0" borderId="31" xfId="0" applyFont="1" applyBorder="1" applyAlignment="1" applyProtection="1">
      <alignment horizontal="left" vertical="center"/>
    </xf>
    <xf numFmtId="49" fontId="3" fillId="0" borderId="41" xfId="0" applyNumberFormat="1" applyFont="1" applyBorder="1" applyAlignment="1" applyProtection="1">
      <alignment horizontal="center" vertical="center"/>
    </xf>
    <xf numFmtId="49" fontId="3" fillId="0" borderId="41" xfId="0" applyNumberFormat="1" applyFont="1" applyBorder="1" applyAlignment="1" applyProtection="1">
      <alignment horizontal="left" vertical="center" wrapText="1"/>
    </xf>
    <xf numFmtId="38" fontId="3" fillId="0" borderId="41" xfId="0" applyNumberFormat="1" applyFont="1" applyBorder="1" applyAlignment="1" applyProtection="1">
      <alignment horizontal="center" vertical="center" wrapText="1"/>
    </xf>
    <xf numFmtId="0" fontId="3" fillId="0" borderId="41" xfId="2" applyFont="1" applyBorder="1" applyAlignment="1" applyProtection="1">
      <alignment horizontal="center" vertical="center" wrapText="1"/>
    </xf>
    <xf numFmtId="0" fontId="3" fillId="0" borderId="42" xfId="2" applyFont="1" applyBorder="1" applyAlignment="1" applyProtection="1">
      <alignment horizontal="center" vertical="center" wrapText="1"/>
    </xf>
    <xf numFmtId="0" fontId="3" fillId="0" borderId="22" xfId="0" applyFont="1" applyBorder="1" applyProtection="1">
      <alignment vertical="center"/>
    </xf>
    <xf numFmtId="0" fontId="3" fillId="0" borderId="0" xfId="0" applyFont="1" applyAlignment="1" applyProtection="1">
      <alignment horizontal="left" vertical="center"/>
    </xf>
    <xf numFmtId="0" fontId="3" fillId="0" borderId="37" xfId="0" applyFont="1" applyBorder="1" applyAlignment="1" applyProtection="1">
      <alignment horizontal="left" vertical="center"/>
    </xf>
    <xf numFmtId="49" fontId="3" fillId="0" borderId="33" xfId="0" applyNumberFormat="1" applyFont="1" applyBorder="1" applyAlignment="1" applyProtection="1">
      <alignment horizontal="center" vertical="center"/>
    </xf>
    <xf numFmtId="49" fontId="3" fillId="0" borderId="33" xfId="0" applyNumberFormat="1" applyFont="1" applyBorder="1" applyAlignment="1" applyProtection="1">
      <alignment horizontal="left" vertical="center" wrapText="1"/>
    </xf>
    <xf numFmtId="38" fontId="3" fillId="0" borderId="33" xfId="0" applyNumberFormat="1" applyFont="1" applyBorder="1" applyAlignment="1" applyProtection="1">
      <alignment horizontal="center" vertical="center" wrapText="1"/>
    </xf>
    <xf numFmtId="0" fontId="3" fillId="0" borderId="33" xfId="2" applyFont="1" applyBorder="1" applyAlignment="1" applyProtection="1">
      <alignment horizontal="center" vertical="center" wrapText="1"/>
    </xf>
    <xf numFmtId="0" fontId="3" fillId="0" borderId="33" xfId="2" applyFont="1" applyBorder="1" applyAlignment="1" applyProtection="1">
      <alignment horizontal="center" vertical="center"/>
    </xf>
    <xf numFmtId="0" fontId="3" fillId="0" borderId="43" xfId="2" applyFont="1" applyBorder="1" applyAlignment="1" applyProtection="1">
      <alignment horizontal="center" vertical="center"/>
    </xf>
    <xf numFmtId="0" fontId="3" fillId="0" borderId="20" xfId="0" applyFont="1" applyBorder="1" applyProtection="1">
      <alignment vertical="center"/>
    </xf>
    <xf numFmtId="0" fontId="3" fillId="0" borderId="16" xfId="0" applyFont="1" applyBorder="1" applyAlignment="1" applyProtection="1">
      <alignment horizontal="left" vertical="center"/>
    </xf>
    <xf numFmtId="0" fontId="3" fillId="0" borderId="32" xfId="0" applyFont="1" applyBorder="1" applyAlignment="1" applyProtection="1">
      <alignment horizontal="left" vertical="center"/>
    </xf>
    <xf numFmtId="49" fontId="3" fillId="0" borderId="35" xfId="0" applyNumberFormat="1" applyFont="1" applyBorder="1" applyAlignment="1" applyProtection="1">
      <alignment horizontal="center" vertical="center"/>
    </xf>
    <xf numFmtId="49" fontId="3" fillId="0" borderId="35" xfId="0" applyNumberFormat="1" applyFont="1" applyBorder="1" applyAlignment="1" applyProtection="1">
      <alignment horizontal="left" vertical="center" wrapText="1"/>
    </xf>
    <xf numFmtId="38" fontId="3" fillId="0" borderId="35" xfId="0" applyNumberFormat="1" applyFont="1" applyBorder="1" applyAlignment="1" applyProtection="1">
      <alignment horizontal="center" vertical="center" wrapText="1"/>
    </xf>
    <xf numFmtId="0" fontId="3" fillId="0" borderId="35" xfId="2" applyFont="1" applyBorder="1" applyAlignment="1" applyProtection="1">
      <alignment horizontal="center" vertical="center" wrapText="1"/>
    </xf>
    <xf numFmtId="0" fontId="3" fillId="0" borderId="35" xfId="2" applyFont="1" applyBorder="1" applyAlignment="1" applyProtection="1">
      <alignment horizontal="center" vertical="center"/>
    </xf>
    <xf numFmtId="0" fontId="3" fillId="0" borderId="35" xfId="2" applyFont="1" applyBorder="1" applyAlignment="1" applyProtection="1">
      <alignment horizontal="center" vertical="center" wrapText="1"/>
    </xf>
    <xf numFmtId="0" fontId="3" fillId="0" borderId="34" xfId="2" applyFont="1" applyBorder="1" applyAlignment="1" applyProtection="1">
      <alignment horizontal="center" vertical="center" wrapText="1"/>
    </xf>
    <xf numFmtId="49" fontId="3" fillId="0" borderId="38" xfId="0" applyNumberFormat="1" applyFont="1" applyBorder="1" applyAlignment="1" applyProtection="1">
      <alignment horizontal="center" vertical="center"/>
    </xf>
    <xf numFmtId="0" fontId="3" fillId="0" borderId="3" xfId="2" applyFont="1" applyBorder="1" applyProtection="1">
      <alignment vertical="center"/>
    </xf>
    <xf numFmtId="0" fontId="3" fillId="0" borderId="4" xfId="2" applyFont="1" applyBorder="1" applyProtection="1">
      <alignment vertical="center"/>
    </xf>
    <xf numFmtId="0" fontId="3" fillId="0" borderId="5" xfId="2" applyFont="1" applyBorder="1" applyProtection="1">
      <alignment vertical="center"/>
    </xf>
    <xf numFmtId="49" fontId="3" fillId="0" borderId="14" xfId="0" applyNumberFormat="1" applyFont="1" applyBorder="1" applyAlignment="1" applyProtection="1">
      <alignment horizontal="center" vertical="center"/>
    </xf>
    <xf numFmtId="0" fontId="3" fillId="0" borderId="7" xfId="2" applyFont="1" applyBorder="1" applyProtection="1">
      <alignment vertical="center"/>
    </xf>
    <xf numFmtId="0" fontId="3" fillId="0" borderId="8" xfId="2" applyFont="1" applyBorder="1" applyProtection="1">
      <alignment vertical="center"/>
    </xf>
    <xf numFmtId="0" fontId="3" fillId="0" borderId="9" xfId="2" applyFont="1" applyBorder="1" applyProtection="1">
      <alignment vertical="center"/>
    </xf>
    <xf numFmtId="49" fontId="3" fillId="0" borderId="50" xfId="0" applyNumberFormat="1" applyFont="1" applyBorder="1" applyAlignment="1" applyProtection="1">
      <alignment horizontal="center" vertical="center"/>
    </xf>
    <xf numFmtId="0" fontId="3" fillId="0" borderId="49" xfId="2" applyFont="1" applyBorder="1" applyProtection="1">
      <alignment vertical="center"/>
    </xf>
    <xf numFmtId="0" fontId="3" fillId="0" borderId="44" xfId="2" applyFont="1" applyBorder="1" applyProtection="1">
      <alignment vertical="center"/>
    </xf>
    <xf numFmtId="0" fontId="3" fillId="0" borderId="47" xfId="2" applyFont="1" applyBorder="1" applyProtection="1">
      <alignment vertical="center"/>
    </xf>
    <xf numFmtId="49" fontId="3" fillId="0" borderId="20" xfId="0" applyNumberFormat="1" applyFont="1" applyBorder="1" applyAlignment="1" applyProtection="1">
      <alignment horizontal="right" vertical="center"/>
    </xf>
    <xf numFmtId="49" fontId="3" fillId="0" borderId="16" xfId="0" applyNumberFormat="1" applyFont="1" applyBorder="1" applyAlignment="1" applyProtection="1">
      <alignment horizontal="right" vertical="center"/>
    </xf>
    <xf numFmtId="38" fontId="13" fillId="0" borderId="51" xfId="0" applyNumberFormat="1" applyFont="1" applyBorder="1" applyAlignment="1" applyProtection="1">
      <alignment horizontal="right" vertical="center"/>
    </xf>
    <xf numFmtId="38" fontId="13" fillId="0" borderId="52" xfId="0" applyNumberFormat="1" applyFont="1" applyBorder="1" applyAlignment="1" applyProtection="1">
      <alignment horizontal="right" vertical="center"/>
    </xf>
    <xf numFmtId="38" fontId="13" fillId="0" borderId="45" xfId="0" applyNumberFormat="1" applyFont="1" applyBorder="1" applyAlignment="1" applyProtection="1">
      <alignment horizontal="center" vertical="center"/>
    </xf>
    <xf numFmtId="38" fontId="13" fillId="0" borderId="16" xfId="0" applyNumberFormat="1" applyFont="1" applyBorder="1" applyAlignment="1" applyProtection="1">
      <alignment horizontal="center" vertical="center"/>
    </xf>
    <xf numFmtId="38" fontId="13" fillId="0" borderId="17" xfId="0" applyNumberFormat="1" applyFont="1" applyBorder="1" applyAlignment="1" applyProtection="1">
      <alignment horizontal="center" vertical="center"/>
    </xf>
    <xf numFmtId="0" fontId="3" fillId="0" borderId="30" xfId="0" applyFont="1" applyBorder="1" applyProtection="1">
      <alignment vertical="center"/>
    </xf>
    <xf numFmtId="0" fontId="22" fillId="0" borderId="1" xfId="0" applyFont="1" applyBorder="1" applyAlignment="1" applyProtection="1">
      <alignment vertical="top" wrapText="1"/>
    </xf>
    <xf numFmtId="0" fontId="6" fillId="0" borderId="0" xfId="6" applyNumberFormat="1" applyFont="1" applyAlignment="1" applyProtection="1">
      <alignment horizontal="right" vertical="top"/>
    </xf>
    <xf numFmtId="0" fontId="3" fillId="0" borderId="0" xfId="6" applyNumberFormat="1" applyFont="1" applyProtection="1">
      <alignment vertical="center"/>
    </xf>
    <xf numFmtId="0" fontId="3" fillId="0" borderId="0" xfId="1" applyNumberFormat="1" applyFont="1" applyProtection="1">
      <alignment vertical="center"/>
    </xf>
    <xf numFmtId="0" fontId="3" fillId="0" borderId="0" xfId="1" applyNumberFormat="1" applyFont="1" applyAlignment="1" applyProtection="1">
      <alignment horizontal="left" vertical="center"/>
    </xf>
  </cellXfs>
  <cellStyles count="8">
    <cellStyle name="桁区切り 2" xfId="4" xr:uid="{00000000-0005-0000-0000-000000000000}"/>
    <cellStyle name="桁区切り 3" xfId="7" xr:uid="{00000000-0005-0000-0000-000001000000}"/>
    <cellStyle name="標準" xfId="0" builtinId="0"/>
    <cellStyle name="標準 3 3" xfId="3" xr:uid="{00000000-0005-0000-0000-000003000000}"/>
    <cellStyle name="標準 5" xfId="2" xr:uid="{00000000-0005-0000-0000-000004000000}"/>
    <cellStyle name="標準 5 2" xfId="1" xr:uid="{00000000-0005-0000-0000-000005000000}"/>
    <cellStyle name="標準 5 2 2" xfId="6" xr:uid="{00000000-0005-0000-0000-000006000000}"/>
    <cellStyle name="標準 9" xfId="5" xr:uid="{00000000-0005-0000-0000-000007000000}"/>
  </cellStyles>
  <dxfs count="43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E699"/>
      <color rgb="FFCCEDFC"/>
      <color rgb="FFFF0000"/>
      <color rgb="FFFFCCFF"/>
      <color rgb="FFEEAAFC"/>
      <color rgb="FF000000"/>
      <color rgb="FFA6A6A6"/>
      <color rgb="FFE2EFDA"/>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248"/>
  <sheetViews>
    <sheetView showGridLines="0" tabSelected="1" topLeftCell="B1" zoomScaleNormal="100" workbookViewId="0">
      <selection activeCell="B1" sqref="B1"/>
    </sheetView>
  </sheetViews>
  <sheetFormatPr defaultRowHeight="13.5" x14ac:dyDescent="0.15"/>
  <cols>
    <col min="1" max="1" width="10.375" style="80" hidden="1" customWidth="1"/>
    <col min="2" max="3" width="1.625" style="80" customWidth="1"/>
    <col min="4" max="5" width="5.625" style="80" customWidth="1"/>
    <col min="6" max="6" width="6.625" style="80" customWidth="1"/>
    <col min="7" max="7" width="6.125" style="80" customWidth="1"/>
    <col min="8" max="8" width="2.625" style="80" customWidth="1"/>
    <col min="9" max="9" width="1.625" style="80" customWidth="1"/>
    <col min="10" max="10" width="7.5" style="80" customWidth="1"/>
    <col min="11" max="11" width="4.125" style="80" customWidth="1"/>
    <col min="12" max="12" width="1.625" style="80" customWidth="1"/>
    <col min="13" max="14" width="4.75" style="80" customWidth="1"/>
    <col min="15" max="15" width="6.25" style="80" customWidth="1"/>
    <col min="16" max="16" width="8.375" style="80" customWidth="1"/>
    <col min="17" max="17" width="7" style="80" customWidth="1"/>
    <col min="18" max="18" width="9.375" style="80" customWidth="1"/>
    <col min="19" max="25" width="7.375" style="80" customWidth="1"/>
    <col min="26" max="26" width="2.625" style="80" customWidth="1"/>
    <col min="27" max="27" width="3.625" style="80" customWidth="1"/>
    <col min="28" max="28" width="9" style="80" hidden="1" customWidth="1"/>
    <col min="29" max="16384" width="9" style="80"/>
  </cols>
  <sheetData>
    <row r="1" spans="1:27" ht="30" customHeight="1" x14ac:dyDescent="0.15">
      <c r="A1" s="287" t="s">
        <v>193</v>
      </c>
      <c r="B1" s="78"/>
      <c r="C1" s="79" t="s">
        <v>219</v>
      </c>
      <c r="D1" s="79"/>
      <c r="Q1" s="81"/>
      <c r="R1" s="81"/>
      <c r="T1" s="82"/>
      <c r="U1" s="82"/>
      <c r="V1" s="82"/>
      <c r="W1" s="286" t="s">
        <v>217</v>
      </c>
      <c r="X1" s="83"/>
      <c r="Y1" s="83"/>
      <c r="Z1" s="83"/>
      <c r="AA1" s="81"/>
    </row>
    <row r="2" spans="1:27" ht="15" hidden="1" customHeight="1" x14ac:dyDescent="0.15">
      <c r="A2" s="287" t="s">
        <v>67</v>
      </c>
      <c r="B2" s="78"/>
      <c r="C2" s="84"/>
      <c r="D2" s="84"/>
      <c r="AA2" s="81"/>
    </row>
    <row r="3" spans="1:27" ht="30" customHeight="1" x14ac:dyDescent="0.15">
      <c r="A3" s="288" t="s">
        <v>218</v>
      </c>
      <c r="B3" s="85"/>
      <c r="C3" s="80" t="s">
        <v>206</v>
      </c>
      <c r="AA3" s="81"/>
    </row>
    <row r="4" spans="1:27" ht="5.25" customHeight="1" x14ac:dyDescent="0.15">
      <c r="A4" s="85"/>
      <c r="B4" s="85"/>
      <c r="C4" s="86"/>
      <c r="D4" s="87"/>
      <c r="E4" s="87"/>
      <c r="F4" s="87"/>
      <c r="G4" s="87"/>
      <c r="H4" s="87"/>
      <c r="I4" s="87"/>
      <c r="J4" s="87"/>
      <c r="K4" s="87"/>
      <c r="L4" s="87"/>
      <c r="M4" s="87"/>
      <c r="N4" s="87"/>
      <c r="O4" s="87"/>
      <c r="P4" s="87"/>
      <c r="Q4" s="87"/>
      <c r="R4" s="87"/>
      <c r="S4" s="87"/>
      <c r="T4" s="87"/>
      <c r="U4" s="87"/>
      <c r="V4" s="87"/>
      <c r="W4" s="87"/>
      <c r="X4" s="87"/>
      <c r="Y4" s="87"/>
      <c r="Z4" s="88"/>
    </row>
    <row r="5" spans="1:27" ht="15" customHeight="1" x14ac:dyDescent="0.15">
      <c r="A5" s="85"/>
      <c r="B5" s="89"/>
      <c r="C5" s="90" t="s">
        <v>205</v>
      </c>
      <c r="D5" s="91"/>
      <c r="E5" s="91"/>
      <c r="F5" s="91"/>
      <c r="G5" s="91"/>
      <c r="H5" s="91"/>
      <c r="I5" s="91"/>
      <c r="J5" s="91"/>
      <c r="K5" s="91"/>
      <c r="L5" s="91"/>
      <c r="M5" s="91"/>
      <c r="N5" s="91"/>
      <c r="O5" s="91"/>
      <c r="P5" s="91"/>
      <c r="Q5" s="91"/>
      <c r="R5" s="91"/>
      <c r="S5" s="91"/>
      <c r="T5" s="91"/>
      <c r="U5" s="91"/>
      <c r="V5" s="91"/>
      <c r="W5" s="91"/>
      <c r="X5" s="91"/>
      <c r="Y5" s="91"/>
      <c r="Z5" s="92"/>
    </row>
    <row r="6" spans="1:27" ht="15" customHeight="1" x14ac:dyDescent="0.15">
      <c r="A6" s="85"/>
      <c r="B6" s="85"/>
      <c r="C6" s="90" t="s">
        <v>13</v>
      </c>
      <c r="D6" s="91"/>
      <c r="E6" s="91"/>
      <c r="F6" s="91"/>
      <c r="G6" s="91"/>
      <c r="H6" s="91"/>
      <c r="I6" s="91"/>
      <c r="J6" s="91"/>
      <c r="K6" s="91"/>
      <c r="L6" s="91"/>
      <c r="M6" s="91"/>
      <c r="N6" s="91"/>
      <c r="O6" s="91"/>
      <c r="P6" s="91"/>
      <c r="Q6" s="91"/>
      <c r="R6" s="91"/>
      <c r="S6" s="91"/>
      <c r="T6" s="91"/>
      <c r="U6" s="91"/>
      <c r="V6" s="91"/>
      <c r="W6" s="91"/>
      <c r="X6" s="91"/>
      <c r="Y6" s="91"/>
      <c r="Z6" s="92"/>
    </row>
    <row r="7" spans="1:27" ht="15" customHeight="1" x14ac:dyDescent="0.15">
      <c r="A7" s="85"/>
      <c r="B7" s="85"/>
      <c r="C7" s="90" t="s">
        <v>14</v>
      </c>
      <c r="D7" s="91"/>
      <c r="E7" s="91"/>
      <c r="F7" s="91"/>
      <c r="G7" s="91"/>
      <c r="H7" s="91"/>
      <c r="I7" s="91"/>
      <c r="J7" s="91"/>
      <c r="K7" s="91"/>
      <c r="L7" s="91"/>
      <c r="M7" s="91"/>
      <c r="N7" s="91"/>
      <c r="O7" s="91"/>
      <c r="P7" s="91"/>
      <c r="Q7" s="91"/>
      <c r="R7" s="91"/>
      <c r="S7" s="91"/>
      <c r="T7" s="91"/>
      <c r="U7" s="91"/>
      <c r="V7" s="91"/>
      <c r="W7" s="91"/>
      <c r="X7" s="91"/>
      <c r="Y7" s="91"/>
      <c r="Z7" s="92"/>
    </row>
    <row r="8" spans="1:27" ht="15" hidden="1" customHeight="1" x14ac:dyDescent="0.15">
      <c r="A8" s="85"/>
      <c r="B8" s="85"/>
      <c r="C8" s="90"/>
      <c r="D8" s="91"/>
      <c r="E8" s="91"/>
      <c r="F8" s="91"/>
      <c r="G8" s="91"/>
      <c r="H8" s="91"/>
      <c r="I8" s="91"/>
      <c r="J8" s="91"/>
      <c r="K8" s="91"/>
      <c r="L8" s="91"/>
      <c r="M8" s="91"/>
      <c r="N8" s="91"/>
      <c r="O8" s="91"/>
      <c r="P8" s="91"/>
      <c r="Q8" s="91"/>
      <c r="R8" s="91"/>
      <c r="S8" s="91"/>
      <c r="T8" s="91"/>
      <c r="U8" s="91"/>
      <c r="V8" s="91"/>
      <c r="W8" s="91"/>
      <c r="X8" s="91"/>
      <c r="Y8" s="91"/>
      <c r="Z8" s="92"/>
    </row>
    <row r="9" spans="1:27" ht="5.25" customHeight="1" x14ac:dyDescent="0.15">
      <c r="A9" s="85"/>
      <c r="B9" s="85"/>
      <c r="C9" s="93"/>
      <c r="D9" s="94"/>
      <c r="E9" s="94"/>
      <c r="F9" s="94"/>
      <c r="G9" s="94"/>
      <c r="H9" s="94"/>
      <c r="I9" s="94"/>
      <c r="J9" s="94"/>
      <c r="K9" s="94"/>
      <c r="L9" s="94"/>
      <c r="M9" s="94"/>
      <c r="N9" s="94"/>
      <c r="O9" s="94"/>
      <c r="P9" s="94"/>
      <c r="Q9" s="94"/>
      <c r="R9" s="94"/>
      <c r="S9" s="94"/>
      <c r="T9" s="94"/>
      <c r="U9" s="94"/>
      <c r="V9" s="94"/>
      <c r="W9" s="94"/>
      <c r="X9" s="94"/>
      <c r="Y9" s="94"/>
      <c r="Z9" s="95"/>
    </row>
    <row r="10" spans="1:27" ht="30" customHeight="1" x14ac:dyDescent="0.15">
      <c r="A10" s="85"/>
      <c r="B10" s="85"/>
    </row>
    <row r="11" spans="1:27" ht="15" hidden="1" customHeight="1" x14ac:dyDescent="0.15">
      <c r="A11" s="85"/>
      <c r="B11" s="85"/>
    </row>
    <row r="12" spans="1:27" ht="15" hidden="1" customHeight="1" x14ac:dyDescent="0.15">
      <c r="A12" s="85"/>
      <c r="B12" s="85"/>
    </row>
    <row r="13" spans="1:27" ht="20.100000000000001" customHeight="1" x14ac:dyDescent="0.15">
      <c r="A13" s="85"/>
      <c r="B13" s="85"/>
      <c r="C13" s="96" t="s">
        <v>159</v>
      </c>
      <c r="D13" s="97"/>
      <c r="E13" s="97"/>
      <c r="F13" s="97"/>
      <c r="G13" s="97"/>
      <c r="H13" s="98"/>
    </row>
    <row r="14" spans="1:27" ht="15" customHeight="1" x14ac:dyDescent="0.15">
      <c r="A14" s="85"/>
      <c r="B14" s="85"/>
      <c r="C14" s="99"/>
      <c r="D14" s="100"/>
      <c r="E14" s="100"/>
      <c r="F14" s="100"/>
      <c r="G14" s="100"/>
      <c r="H14" s="100"/>
      <c r="I14" s="101"/>
      <c r="J14" s="101"/>
      <c r="K14" s="101"/>
      <c r="L14" s="101"/>
      <c r="M14" s="101"/>
      <c r="N14" s="101"/>
      <c r="O14" s="101"/>
      <c r="P14" s="101"/>
      <c r="Q14" s="101"/>
      <c r="R14" s="101"/>
      <c r="S14" s="101"/>
      <c r="T14" s="101"/>
      <c r="U14" s="101"/>
      <c r="V14" s="101"/>
      <c r="W14" s="101"/>
      <c r="X14" s="101"/>
      <c r="Y14" s="101"/>
      <c r="Z14" s="102"/>
    </row>
    <row r="15" spans="1:27" ht="15.75" hidden="1" customHeight="1" x14ac:dyDescent="0.15">
      <c r="A15" s="85"/>
      <c r="B15" s="85"/>
      <c r="C15" s="103"/>
      <c r="D15" s="104"/>
      <c r="E15" s="105"/>
      <c r="F15" s="105"/>
      <c r="G15" s="105"/>
      <c r="H15" s="105"/>
      <c r="I15" s="106"/>
      <c r="J15" s="107"/>
      <c r="K15" s="107"/>
      <c r="L15" s="107"/>
      <c r="M15" s="107"/>
      <c r="N15" s="107"/>
      <c r="O15" s="107"/>
      <c r="P15" s="107"/>
      <c r="Q15" s="107"/>
      <c r="R15" s="107"/>
      <c r="S15" s="107"/>
      <c r="T15" s="107"/>
      <c r="U15" s="107"/>
      <c r="V15" s="107"/>
      <c r="W15" s="107"/>
      <c r="X15" s="107"/>
      <c r="Y15" s="107"/>
      <c r="Z15" s="108"/>
    </row>
    <row r="16" spans="1:27" ht="15.75" hidden="1" customHeight="1" x14ac:dyDescent="0.15">
      <c r="A16" s="85"/>
      <c r="B16" s="85"/>
      <c r="C16" s="103"/>
      <c r="D16" s="104"/>
      <c r="E16" s="109"/>
      <c r="F16" s="109"/>
      <c r="G16" s="109"/>
      <c r="H16" s="109"/>
      <c r="I16" s="106"/>
      <c r="J16" s="110"/>
      <c r="K16" s="110"/>
      <c r="L16" s="110"/>
      <c r="M16" s="110"/>
      <c r="N16" s="110"/>
      <c r="O16" s="110"/>
      <c r="P16" s="110"/>
      <c r="Q16" s="110"/>
      <c r="R16" s="110"/>
      <c r="S16" s="110"/>
      <c r="T16" s="110"/>
      <c r="U16" s="110"/>
      <c r="V16" s="110"/>
      <c r="W16" s="110"/>
      <c r="X16" s="110"/>
      <c r="Y16" s="110"/>
      <c r="Z16" s="108"/>
    </row>
    <row r="17" spans="1:28" ht="15.75" hidden="1" customHeight="1" x14ac:dyDescent="0.15">
      <c r="A17" s="85"/>
      <c r="B17" s="85"/>
      <c r="C17" s="103"/>
      <c r="D17" s="104"/>
      <c r="E17" s="109"/>
      <c r="F17" s="109"/>
      <c r="G17" s="109"/>
      <c r="H17" s="109"/>
      <c r="I17" s="106"/>
      <c r="J17" s="110"/>
      <c r="K17" s="110"/>
      <c r="L17" s="110"/>
      <c r="M17" s="110"/>
      <c r="N17" s="110"/>
      <c r="O17" s="110"/>
      <c r="P17" s="110"/>
      <c r="Q17" s="110"/>
      <c r="R17" s="110"/>
      <c r="S17" s="110"/>
      <c r="T17" s="110"/>
      <c r="U17" s="110"/>
      <c r="V17" s="110"/>
      <c r="W17" s="110"/>
      <c r="X17" s="110"/>
      <c r="Y17" s="110"/>
      <c r="Z17" s="108"/>
    </row>
    <row r="18" spans="1:28" ht="15.75" hidden="1" customHeight="1" x14ac:dyDescent="0.15">
      <c r="A18" s="85"/>
      <c r="B18" s="85"/>
      <c r="C18" s="103"/>
      <c r="D18" s="104"/>
      <c r="E18" s="109"/>
      <c r="F18" s="109"/>
      <c r="G18" s="109"/>
      <c r="H18" s="109"/>
      <c r="I18" s="106"/>
      <c r="J18" s="110"/>
      <c r="K18" s="110"/>
      <c r="L18" s="110"/>
      <c r="M18" s="110"/>
      <c r="N18" s="110"/>
      <c r="O18" s="110"/>
      <c r="P18" s="110"/>
      <c r="Q18" s="110"/>
      <c r="R18" s="110"/>
      <c r="S18" s="110"/>
      <c r="T18" s="110"/>
      <c r="U18" s="110"/>
      <c r="V18" s="110"/>
      <c r="W18" s="110"/>
      <c r="X18" s="110"/>
      <c r="Y18" s="110"/>
      <c r="Z18" s="108"/>
    </row>
    <row r="19" spans="1:28" ht="15.75" hidden="1" customHeight="1" x14ac:dyDescent="0.15">
      <c r="A19" s="85"/>
      <c r="B19" s="85"/>
      <c r="C19" s="103"/>
      <c r="D19" s="104"/>
      <c r="E19" s="109"/>
      <c r="F19" s="109"/>
      <c r="G19" s="109"/>
      <c r="H19" s="109"/>
      <c r="I19" s="106"/>
      <c r="J19" s="110"/>
      <c r="K19" s="110"/>
      <c r="L19" s="110"/>
      <c r="M19" s="110"/>
      <c r="N19" s="110"/>
      <c r="O19" s="110"/>
      <c r="P19" s="110"/>
      <c r="Q19" s="110"/>
      <c r="R19" s="110"/>
      <c r="S19" s="110"/>
      <c r="T19" s="110"/>
      <c r="U19" s="110"/>
      <c r="V19" s="110"/>
      <c r="W19" s="110"/>
      <c r="X19" s="110"/>
      <c r="Y19" s="110"/>
      <c r="Z19" s="108"/>
    </row>
    <row r="20" spans="1:28" ht="20.100000000000001" customHeight="1" x14ac:dyDescent="0.15">
      <c r="A20" s="85">
        <f>IF(TRIM($I20)="", 1001, 0)</f>
        <v>1001</v>
      </c>
      <c r="B20" s="85"/>
      <c r="C20" s="103"/>
      <c r="D20" s="104">
        <v>1</v>
      </c>
      <c r="E20" s="80" t="s">
        <v>0</v>
      </c>
      <c r="I20" s="17"/>
      <c r="J20" s="18"/>
      <c r="K20" s="18"/>
      <c r="L20" s="18"/>
      <c r="M20" s="18"/>
      <c r="N20" s="109"/>
      <c r="O20" s="109"/>
      <c r="P20" s="109"/>
      <c r="Q20" s="109"/>
      <c r="R20" s="109"/>
      <c r="S20" s="109"/>
      <c r="T20" s="109"/>
      <c r="U20" s="109"/>
      <c r="V20" s="109"/>
      <c r="W20" s="109"/>
      <c r="X20" s="109"/>
      <c r="Y20" s="109"/>
      <c r="Z20" s="108"/>
    </row>
    <row r="21" spans="1:28" ht="20.100000000000001" customHeight="1" x14ac:dyDescent="0.15">
      <c r="A21" s="85"/>
      <c r="B21" s="85"/>
      <c r="C21" s="103"/>
      <c r="D21" s="104"/>
      <c r="E21" s="109"/>
      <c r="F21" s="109"/>
      <c r="G21" s="109"/>
      <c r="H21" s="109"/>
      <c r="I21" s="106"/>
      <c r="J21" s="111" t="s">
        <v>196</v>
      </c>
      <c r="K21" s="110"/>
      <c r="L21" s="110"/>
      <c r="M21" s="110"/>
      <c r="N21" s="110"/>
      <c r="O21" s="110"/>
      <c r="P21" s="110"/>
      <c r="Q21" s="110"/>
      <c r="R21" s="110"/>
      <c r="S21" s="110"/>
      <c r="T21" s="110"/>
      <c r="U21" s="110"/>
      <c r="V21" s="110"/>
      <c r="W21" s="110"/>
      <c r="X21" s="110"/>
      <c r="Y21" s="110"/>
      <c r="Z21" s="108"/>
    </row>
    <row r="22" spans="1:28" ht="20.100000000000001" customHeight="1" x14ac:dyDescent="0.15">
      <c r="A22" s="85">
        <f>IF(AND(TRIM($I22)&lt;&gt;"", OR(ISERROR(FIND("@"&amp;LEFT($I22,3)&amp;"@", 都道府県3))=FALSE, ISERROR(FIND("@"&amp;LEFT($I22,4)&amp;"@",都道府県4))=FALSE))=FALSE, 1001, 0)</f>
        <v>1001</v>
      </c>
      <c r="B22" s="85"/>
      <c r="C22" s="103"/>
      <c r="D22" s="104">
        <v>2</v>
      </c>
      <c r="E22" s="80" t="s">
        <v>123</v>
      </c>
      <c r="I22" s="12"/>
      <c r="J22" s="12"/>
      <c r="K22" s="12"/>
      <c r="L22" s="12"/>
      <c r="M22" s="12"/>
      <c r="N22" s="12"/>
      <c r="O22" s="12"/>
      <c r="P22" s="12"/>
      <c r="Q22" s="13"/>
      <c r="R22" s="12"/>
      <c r="S22" s="12"/>
      <c r="T22" s="12"/>
      <c r="U22" s="12"/>
      <c r="V22" s="12"/>
      <c r="W22" s="12"/>
      <c r="X22" s="12"/>
      <c r="Y22" s="12"/>
      <c r="Z22" s="108"/>
      <c r="AB22" s="112" t="b">
        <f>COUNTIF(AB23,市内住所&amp;"*")&gt;0</f>
        <v>0</v>
      </c>
    </row>
    <row r="23" spans="1:28" ht="20.100000000000001" customHeight="1" x14ac:dyDescent="0.15">
      <c r="A23" s="85"/>
      <c r="B23" s="85"/>
      <c r="C23" s="103"/>
      <c r="D23" s="104"/>
      <c r="E23" s="109"/>
      <c r="F23" s="109"/>
      <c r="G23" s="109"/>
      <c r="H23" s="109"/>
      <c r="I23" s="106"/>
      <c r="J23" s="111" t="s">
        <v>9</v>
      </c>
      <c r="K23" s="110"/>
      <c r="L23" s="110"/>
      <c r="M23" s="110"/>
      <c r="N23" s="110"/>
      <c r="O23" s="110"/>
      <c r="P23" s="110"/>
      <c r="Q23" s="110"/>
      <c r="R23" s="110"/>
      <c r="S23" s="110"/>
      <c r="T23" s="110"/>
      <c r="U23" s="110"/>
      <c r="V23" s="110"/>
      <c r="W23" s="110"/>
      <c r="X23" s="110"/>
      <c r="Y23" s="110"/>
      <c r="Z23" s="108"/>
      <c r="AB23" s="112" t="str">
        <f>SUBSTITUTE(SUBSTITUTE(I22,"　","")," ","")</f>
        <v/>
      </c>
    </row>
    <row r="24" spans="1:28" ht="20.100000000000001" customHeight="1" x14ac:dyDescent="0.15">
      <c r="A24" s="85">
        <f>IF(TRIM($I24)="", 1001, 0)</f>
        <v>1001</v>
      </c>
      <c r="B24" s="85"/>
      <c r="C24" s="103"/>
      <c r="D24" s="104">
        <v>3</v>
      </c>
      <c r="E24" s="80" t="s">
        <v>160</v>
      </c>
      <c r="I24" s="11"/>
      <c r="J24" s="11"/>
      <c r="K24" s="11"/>
      <c r="L24" s="11"/>
      <c r="M24" s="11"/>
      <c r="N24" s="11"/>
      <c r="O24" s="11"/>
      <c r="P24" s="11"/>
      <c r="Q24" s="14"/>
      <c r="R24" s="11"/>
      <c r="S24" s="11"/>
      <c r="T24" s="11"/>
      <c r="U24" s="11"/>
      <c r="V24" s="11"/>
      <c r="W24" s="11"/>
      <c r="X24" s="11"/>
      <c r="Y24" s="11"/>
      <c r="Z24" s="108"/>
    </row>
    <row r="25" spans="1:28" ht="20.100000000000001" customHeight="1" x14ac:dyDescent="0.15">
      <c r="A25" s="85"/>
      <c r="B25" s="85"/>
      <c r="C25" s="113"/>
      <c r="D25" s="109"/>
      <c r="E25" s="109"/>
      <c r="F25" s="109"/>
      <c r="G25" s="109"/>
      <c r="H25" s="109"/>
      <c r="I25" s="106"/>
      <c r="J25" s="111" t="s">
        <v>176</v>
      </c>
      <c r="K25" s="110"/>
      <c r="L25" s="110"/>
      <c r="M25" s="110"/>
      <c r="N25" s="110"/>
      <c r="O25" s="110"/>
      <c r="P25" s="110"/>
      <c r="Q25" s="110"/>
      <c r="R25" s="110"/>
      <c r="S25" s="110"/>
      <c r="T25" s="110"/>
      <c r="U25" s="110"/>
      <c r="V25" s="110"/>
      <c r="W25" s="110"/>
      <c r="X25" s="110"/>
      <c r="Y25" s="110"/>
      <c r="Z25" s="108"/>
    </row>
    <row r="26" spans="1:28" ht="20.100000000000001" customHeight="1" x14ac:dyDescent="0.15">
      <c r="A26" s="85">
        <f>IF(TRIM($I26)="", 1001, 0)</f>
        <v>1001</v>
      </c>
      <c r="B26" s="85"/>
      <c r="C26" s="103"/>
      <c r="D26" s="104">
        <v>4</v>
      </c>
      <c r="E26" s="80" t="s">
        <v>1</v>
      </c>
      <c r="I26" s="11"/>
      <c r="J26" s="11"/>
      <c r="K26" s="11"/>
      <c r="L26" s="11"/>
      <c r="M26" s="11"/>
      <c r="N26" s="11"/>
      <c r="O26" s="11"/>
      <c r="P26" s="11"/>
      <c r="Q26" s="14"/>
      <c r="R26" s="11"/>
      <c r="S26" s="11"/>
      <c r="T26" s="11"/>
      <c r="U26" s="11"/>
      <c r="V26" s="11"/>
      <c r="W26" s="11"/>
      <c r="X26" s="11"/>
      <c r="Y26" s="11"/>
      <c r="Z26" s="108"/>
    </row>
    <row r="27" spans="1:28" ht="20.100000000000001" customHeight="1" x14ac:dyDescent="0.15">
      <c r="A27" s="85"/>
      <c r="B27" s="85"/>
      <c r="C27" s="113"/>
      <c r="D27" s="109"/>
      <c r="E27" s="109"/>
      <c r="F27" s="109"/>
      <c r="G27" s="109"/>
      <c r="H27" s="109"/>
      <c r="I27" s="106"/>
      <c r="J27" s="111" t="s">
        <v>177</v>
      </c>
      <c r="K27" s="110"/>
      <c r="L27" s="110"/>
      <c r="M27" s="110"/>
      <c r="N27" s="110"/>
      <c r="O27" s="110"/>
      <c r="P27" s="110"/>
      <c r="Q27" s="114"/>
      <c r="R27" s="110"/>
      <c r="S27" s="110"/>
      <c r="T27" s="110"/>
      <c r="U27" s="110"/>
      <c r="V27" s="110"/>
      <c r="W27" s="110"/>
      <c r="X27" s="110"/>
      <c r="Y27" s="110"/>
      <c r="Z27" s="115"/>
    </row>
    <row r="28" spans="1:28" ht="20.100000000000001" customHeight="1" x14ac:dyDescent="0.15">
      <c r="A28" s="85">
        <f>IF(TRIM($I28)="", 1001, 0)</f>
        <v>1001</v>
      </c>
      <c r="B28" s="85"/>
      <c r="C28" s="103"/>
      <c r="D28" s="104">
        <v>5</v>
      </c>
      <c r="E28" s="80" t="s">
        <v>10</v>
      </c>
      <c r="I28" s="11"/>
      <c r="J28" s="11"/>
      <c r="K28" s="11"/>
      <c r="L28" s="11"/>
      <c r="M28" s="11"/>
      <c r="N28" s="11"/>
      <c r="O28" s="11"/>
      <c r="P28" s="11"/>
      <c r="Q28" s="11"/>
      <c r="R28" s="11"/>
      <c r="S28" s="11"/>
      <c r="T28" s="11"/>
      <c r="U28" s="11"/>
      <c r="V28" s="11"/>
      <c r="W28" s="11"/>
      <c r="X28" s="11"/>
      <c r="Y28" s="11"/>
      <c r="Z28" s="108"/>
    </row>
    <row r="29" spans="1:28" ht="20.100000000000001" customHeight="1" x14ac:dyDescent="0.15">
      <c r="A29" s="85"/>
      <c r="B29" s="85"/>
      <c r="C29" s="113"/>
      <c r="D29" s="109"/>
      <c r="E29" s="109"/>
      <c r="F29" s="109"/>
      <c r="G29" s="109"/>
      <c r="H29" s="109"/>
      <c r="I29" s="106"/>
      <c r="J29" s="111" t="s">
        <v>171</v>
      </c>
      <c r="K29" s="110"/>
      <c r="L29" s="110"/>
      <c r="M29" s="110"/>
      <c r="N29" s="110"/>
      <c r="O29" s="110"/>
      <c r="P29" s="110"/>
      <c r="Q29" s="110"/>
      <c r="R29" s="110"/>
      <c r="S29" s="110"/>
      <c r="T29" s="110"/>
      <c r="U29" s="110"/>
      <c r="V29" s="110"/>
      <c r="W29" s="110"/>
      <c r="X29" s="110"/>
      <c r="Y29" s="110"/>
      <c r="Z29" s="115"/>
    </row>
    <row r="30" spans="1:28" ht="20.100000000000001" customHeight="1" x14ac:dyDescent="0.15">
      <c r="A30" s="85">
        <f>IF(OR(TRIM($I30)="", NOT(OR(IFERROR(SEARCH(" ",$I30),0)&gt;0, IFERROR(SEARCH("　",$I30),0)&gt;0))), 1001, 0)</f>
        <v>1001</v>
      </c>
      <c r="B30" s="85"/>
      <c r="C30" s="103"/>
      <c r="D30" s="104">
        <v>6</v>
      </c>
      <c r="E30" s="80" t="s">
        <v>161</v>
      </c>
      <c r="I30" s="11"/>
      <c r="J30" s="11"/>
      <c r="K30" s="11"/>
      <c r="L30" s="11"/>
      <c r="M30" s="11"/>
      <c r="N30" s="11"/>
      <c r="O30" s="11"/>
      <c r="P30" s="11"/>
      <c r="Q30" s="11"/>
      <c r="R30" s="11"/>
      <c r="S30" s="11"/>
      <c r="T30" s="11"/>
      <c r="U30" s="11"/>
      <c r="V30" s="11"/>
      <c r="W30" s="11"/>
      <c r="X30" s="11"/>
      <c r="Y30" s="11"/>
      <c r="Z30" s="108"/>
    </row>
    <row r="31" spans="1:28" ht="20.100000000000001" customHeight="1" x14ac:dyDescent="0.15">
      <c r="A31" s="85"/>
      <c r="B31" s="85"/>
      <c r="C31" s="113"/>
      <c r="D31" s="109"/>
      <c r="E31" s="109"/>
      <c r="F31" s="109"/>
      <c r="G31" s="109"/>
      <c r="H31" s="109"/>
      <c r="I31" s="116"/>
      <c r="J31" s="111" t="s">
        <v>158</v>
      </c>
      <c r="K31" s="111"/>
      <c r="L31" s="111"/>
      <c r="M31" s="111"/>
      <c r="N31" s="111"/>
      <c r="O31" s="111"/>
      <c r="P31" s="111"/>
      <c r="Q31" s="111"/>
      <c r="R31" s="111"/>
      <c r="S31" s="111"/>
      <c r="T31" s="111"/>
      <c r="U31" s="111"/>
      <c r="V31" s="111"/>
      <c r="W31" s="111"/>
      <c r="X31" s="111"/>
      <c r="Y31" s="111"/>
      <c r="Z31" s="115"/>
    </row>
    <row r="32" spans="1:28" ht="20.100000000000001" customHeight="1" x14ac:dyDescent="0.15">
      <c r="A32" s="85">
        <f>IF(OR(TRIM($I32)="", NOT(OR(IFERROR(SEARCH(" ",$I32),0)&gt;0, IFERROR(SEARCH("　",$I32),0)&gt;0))), 1001, 0)</f>
        <v>1001</v>
      </c>
      <c r="B32" s="85"/>
      <c r="C32" s="103"/>
      <c r="D32" s="104">
        <v>7</v>
      </c>
      <c r="E32" s="80" t="s">
        <v>2</v>
      </c>
      <c r="I32" s="11"/>
      <c r="J32" s="11"/>
      <c r="K32" s="11"/>
      <c r="L32" s="11"/>
      <c r="M32" s="11"/>
      <c r="N32" s="11"/>
      <c r="O32" s="11"/>
      <c r="P32" s="11"/>
      <c r="Q32" s="11"/>
      <c r="R32" s="11"/>
      <c r="S32" s="11"/>
      <c r="T32" s="11"/>
      <c r="U32" s="11"/>
      <c r="V32" s="11"/>
      <c r="W32" s="11"/>
      <c r="X32" s="11"/>
      <c r="Y32" s="11"/>
      <c r="Z32" s="108"/>
    </row>
    <row r="33" spans="1:27" ht="20.100000000000001" customHeight="1" x14ac:dyDescent="0.15">
      <c r="A33" s="85"/>
      <c r="B33" s="85"/>
      <c r="C33" s="113"/>
      <c r="D33" s="109"/>
      <c r="E33" s="109"/>
      <c r="F33" s="109"/>
      <c r="G33" s="109"/>
      <c r="H33" s="109"/>
      <c r="I33" s="116"/>
      <c r="J33" s="111" t="s">
        <v>5</v>
      </c>
      <c r="K33" s="111"/>
      <c r="L33" s="111"/>
      <c r="M33" s="111"/>
      <c r="N33" s="111"/>
      <c r="O33" s="111"/>
      <c r="P33" s="111"/>
      <c r="Q33" s="111"/>
      <c r="R33" s="111"/>
      <c r="S33" s="111"/>
      <c r="T33" s="111"/>
      <c r="U33" s="111"/>
      <c r="V33" s="111"/>
      <c r="W33" s="111"/>
      <c r="X33" s="111"/>
      <c r="Y33" s="111"/>
      <c r="Z33" s="108"/>
    </row>
    <row r="34" spans="1:27" ht="20.100000000000001" customHeight="1" x14ac:dyDescent="0.15">
      <c r="A34" s="85">
        <f>IF(NOT(AND(TRIM($I34)&lt;&gt;"",ISNUMBER(VALUE(SUBSTITUTE($I34,"-",""))), IFERROR(SEARCH("-",$I34),0)&gt;0)), 1001, 0)</f>
        <v>1001</v>
      </c>
      <c r="B34" s="85"/>
      <c r="C34" s="103"/>
      <c r="D34" s="104">
        <v>8</v>
      </c>
      <c r="E34" s="80" t="s">
        <v>3</v>
      </c>
      <c r="I34" s="11"/>
      <c r="J34" s="11"/>
      <c r="K34" s="11"/>
      <c r="L34" s="11"/>
      <c r="M34" s="11"/>
      <c r="O34" s="117" t="s">
        <v>116</v>
      </c>
      <c r="P34" s="1"/>
      <c r="Q34" s="80" t="s">
        <v>117</v>
      </c>
      <c r="Y34" s="110"/>
      <c r="Z34" s="108"/>
    </row>
    <row r="35" spans="1:27" ht="20.100000000000001" customHeight="1" x14ac:dyDescent="0.15">
      <c r="A35" s="85"/>
      <c r="B35" s="85"/>
      <c r="C35" s="113"/>
      <c r="D35" s="109"/>
      <c r="E35" s="109"/>
      <c r="F35" s="109"/>
      <c r="G35" s="109"/>
      <c r="H35" s="109"/>
      <c r="I35" s="106"/>
      <c r="J35" s="111" t="s">
        <v>222</v>
      </c>
      <c r="K35" s="110"/>
      <c r="L35" s="110"/>
      <c r="M35" s="110"/>
      <c r="N35" s="110"/>
      <c r="O35" s="110"/>
      <c r="P35" s="110"/>
      <c r="Q35" s="110"/>
      <c r="R35" s="110"/>
      <c r="S35" s="110"/>
      <c r="T35" s="110"/>
      <c r="U35" s="110"/>
      <c r="V35" s="110"/>
      <c r="W35" s="110"/>
      <c r="X35" s="110"/>
      <c r="Y35" s="110"/>
      <c r="Z35" s="108"/>
    </row>
    <row r="36" spans="1:27" ht="20.100000000000001" customHeight="1" x14ac:dyDescent="0.15">
      <c r="A36" s="85">
        <f>IF(OR(AND(TRIM($I36)&lt;&gt;"",OR(NOT(ISNUMBER(VALUE(SUBSTITUTE($I36,"-","")))), IFERROR(SEARCH("-",$I36),0)=0)),AND($I63&lt;&gt;"する",TRIM($I36)="")), 1001, 0)</f>
        <v>1001</v>
      </c>
      <c r="B36" s="85"/>
      <c r="C36" s="103"/>
      <c r="D36" s="104">
        <v>9</v>
      </c>
      <c r="E36" s="80" t="s">
        <v>4</v>
      </c>
      <c r="I36" s="11"/>
      <c r="J36" s="11"/>
      <c r="K36" s="11"/>
      <c r="L36" s="11"/>
      <c r="M36" s="11"/>
      <c r="N36" s="110"/>
      <c r="O36" s="110"/>
      <c r="P36" s="110"/>
      <c r="Q36" s="110"/>
      <c r="R36" s="110"/>
      <c r="S36" s="110"/>
      <c r="T36" s="110"/>
      <c r="U36" s="110"/>
      <c r="V36" s="110"/>
      <c r="W36" s="110"/>
      <c r="X36" s="110"/>
      <c r="Y36" s="110"/>
      <c r="Z36" s="108"/>
    </row>
    <row r="37" spans="1:27" ht="20.100000000000001" customHeight="1" x14ac:dyDescent="0.15">
      <c r="A37" s="85"/>
      <c r="B37" s="85"/>
      <c r="C37" s="113"/>
      <c r="D37" s="109"/>
      <c r="E37" s="109"/>
      <c r="F37" s="109"/>
      <c r="G37" s="109"/>
      <c r="H37" s="109"/>
      <c r="I37" s="106"/>
      <c r="J37" s="111" t="s">
        <v>223</v>
      </c>
      <c r="K37" s="110"/>
      <c r="L37" s="110"/>
      <c r="M37" s="110"/>
      <c r="N37" s="110"/>
      <c r="O37" s="110"/>
      <c r="P37" s="110"/>
      <c r="Q37" s="110"/>
      <c r="R37" s="110"/>
      <c r="S37" s="110"/>
      <c r="T37" s="110"/>
      <c r="U37" s="110"/>
      <c r="V37" s="110"/>
      <c r="W37" s="110"/>
      <c r="X37" s="110"/>
      <c r="Y37" s="110"/>
      <c r="Z37" s="108"/>
    </row>
    <row r="38" spans="1:27" ht="20.100000000000001" customHeight="1" x14ac:dyDescent="0.15">
      <c r="A38" s="85">
        <f>IF(OR(AND(TRIM($I38)&lt;&gt;"",IFERROR(SEARCH("@",$I38),0)=0),AND($I63&lt;&gt;"する",TRIM($I38)="")), 1001, 0)</f>
        <v>1001</v>
      </c>
      <c r="B38" s="85"/>
      <c r="C38" s="113"/>
      <c r="D38" s="104">
        <v>10</v>
      </c>
      <c r="E38" s="80" t="s">
        <v>124</v>
      </c>
      <c r="I38" s="11"/>
      <c r="J38" s="11"/>
      <c r="K38" s="11"/>
      <c r="L38" s="11"/>
      <c r="M38" s="11"/>
      <c r="N38" s="11"/>
      <c r="O38" s="11"/>
      <c r="P38" s="11"/>
      <c r="Q38" s="15"/>
      <c r="R38" s="11"/>
      <c r="S38" s="11"/>
      <c r="T38" s="11"/>
      <c r="U38" s="11"/>
      <c r="V38" s="11"/>
      <c r="W38" s="11"/>
      <c r="X38" s="11"/>
      <c r="Y38" s="11"/>
      <c r="Z38" s="108"/>
    </row>
    <row r="39" spans="1:27" ht="30" customHeight="1" x14ac:dyDescent="0.15">
      <c r="A39" s="85"/>
      <c r="B39" s="85"/>
      <c r="C39" s="113"/>
      <c r="D39" s="104"/>
      <c r="I39" s="106"/>
      <c r="J39" s="118" t="s">
        <v>214</v>
      </c>
      <c r="K39" s="118"/>
      <c r="L39" s="118"/>
      <c r="M39" s="118"/>
      <c r="N39" s="118"/>
      <c r="O39" s="118"/>
      <c r="P39" s="118"/>
      <c r="Q39" s="118"/>
      <c r="R39" s="118"/>
      <c r="S39" s="118"/>
      <c r="T39" s="118"/>
      <c r="U39" s="118"/>
      <c r="V39" s="118"/>
      <c r="W39" s="118"/>
      <c r="X39" s="118"/>
      <c r="Y39" s="118"/>
      <c r="Z39" s="109"/>
      <c r="AA39" s="119"/>
    </row>
    <row r="40" spans="1:27" ht="20.100000000000001" customHeight="1" x14ac:dyDescent="0.15">
      <c r="A40" s="85">
        <f>IF(AND($I40&lt;&gt;"一致する", $I40&lt;&gt;"一致しない"), 1001, 0)</f>
        <v>0</v>
      </c>
      <c r="B40" s="85"/>
      <c r="C40" s="103"/>
      <c r="D40" s="104">
        <v>11</v>
      </c>
      <c r="E40" s="80" t="s">
        <v>68</v>
      </c>
      <c r="I40" s="11" t="s">
        <v>73</v>
      </c>
      <c r="J40" s="11"/>
      <c r="K40" s="11"/>
      <c r="L40" s="11"/>
      <c r="M40" s="11"/>
      <c r="N40" s="109"/>
      <c r="O40" s="109"/>
      <c r="P40" s="109"/>
      <c r="Q40" s="109"/>
      <c r="R40" s="109"/>
      <c r="S40" s="109"/>
      <c r="T40" s="109"/>
      <c r="U40" s="109"/>
      <c r="V40" s="109"/>
      <c r="W40" s="109"/>
      <c r="X40" s="109"/>
      <c r="Y40" s="109"/>
      <c r="Z40" s="108"/>
      <c r="AA40" s="109"/>
    </row>
    <row r="41" spans="1:27" ht="20.100000000000001" customHeight="1" x14ac:dyDescent="0.15">
      <c r="A41" s="85"/>
      <c r="B41" s="85"/>
      <c r="C41" s="113"/>
      <c r="D41" s="109"/>
      <c r="E41" s="109"/>
      <c r="F41" s="109"/>
      <c r="G41" s="109"/>
      <c r="H41" s="109"/>
      <c r="I41" s="116"/>
      <c r="J41" s="120" t="s">
        <v>172</v>
      </c>
      <c r="K41" s="111"/>
      <c r="L41" s="111"/>
      <c r="M41" s="111"/>
      <c r="N41" s="111"/>
      <c r="O41" s="111"/>
      <c r="P41" s="111"/>
      <c r="Q41" s="111"/>
      <c r="R41" s="111"/>
      <c r="S41" s="111"/>
      <c r="T41" s="111"/>
      <c r="U41" s="111"/>
      <c r="V41" s="111"/>
      <c r="W41" s="111"/>
      <c r="X41" s="111"/>
      <c r="Y41" s="111"/>
      <c r="Z41" s="121"/>
      <c r="AA41" s="109"/>
    </row>
    <row r="42" spans="1:27" ht="20.100000000000001" customHeight="1" x14ac:dyDescent="0.15">
      <c r="A42" s="85"/>
      <c r="B42" s="85"/>
      <c r="C42" s="122"/>
      <c r="D42" s="123"/>
      <c r="E42" s="123"/>
      <c r="F42" s="123"/>
      <c r="G42" s="123"/>
      <c r="H42" s="123"/>
      <c r="I42" s="124"/>
      <c r="J42" s="124"/>
      <c r="K42" s="125"/>
      <c r="L42" s="124"/>
      <c r="M42" s="124"/>
      <c r="N42" s="124"/>
      <c r="O42" s="124"/>
      <c r="P42" s="124"/>
      <c r="Q42" s="124"/>
      <c r="R42" s="124"/>
      <c r="S42" s="124"/>
      <c r="T42" s="124"/>
      <c r="U42" s="124"/>
      <c r="V42" s="124"/>
      <c r="W42" s="124"/>
      <c r="X42" s="124"/>
      <c r="Y42" s="124"/>
      <c r="Z42" s="126"/>
    </row>
    <row r="43" spans="1:27" ht="15" customHeight="1" x14ac:dyDescent="0.15">
      <c r="A43" s="85"/>
      <c r="B43" s="85"/>
      <c r="C43" s="109"/>
      <c r="D43" s="109"/>
      <c r="E43" s="109"/>
      <c r="F43" s="109"/>
      <c r="G43" s="109"/>
      <c r="H43" s="109"/>
      <c r="I43" s="127"/>
      <c r="J43" s="128"/>
      <c r="K43" s="128"/>
      <c r="L43" s="128"/>
      <c r="M43" s="128"/>
      <c r="N43" s="128"/>
      <c r="O43" s="128"/>
      <c r="P43" s="128"/>
      <c r="Q43" s="128"/>
      <c r="R43" s="128"/>
      <c r="S43" s="128"/>
      <c r="T43" s="128"/>
      <c r="U43" s="128"/>
      <c r="V43" s="128"/>
      <c r="W43" s="128"/>
      <c r="X43" s="128"/>
      <c r="Y43" s="128"/>
      <c r="Z43" s="109"/>
    </row>
    <row r="44" spans="1:27" ht="15.75" hidden="1" customHeight="1" x14ac:dyDescent="0.15">
      <c r="A44" s="85"/>
      <c r="B44" s="85"/>
      <c r="C44" s="109"/>
      <c r="D44" s="109"/>
      <c r="E44" s="109"/>
      <c r="F44" s="109"/>
      <c r="G44" s="109"/>
      <c r="H44" s="109"/>
      <c r="I44" s="128"/>
      <c r="J44" s="109"/>
      <c r="K44" s="109"/>
      <c r="L44" s="109"/>
      <c r="M44" s="109"/>
      <c r="N44" s="109"/>
      <c r="O44" s="109"/>
      <c r="P44" s="109"/>
      <c r="Q44" s="109"/>
      <c r="R44" s="109"/>
      <c r="S44" s="109"/>
      <c r="T44" s="109"/>
      <c r="U44" s="109"/>
      <c r="V44" s="109"/>
      <c r="W44" s="109"/>
      <c r="X44" s="109"/>
      <c r="Y44" s="109"/>
      <c r="Z44" s="109"/>
    </row>
    <row r="45" spans="1:27" ht="15.75" hidden="1" customHeight="1" x14ac:dyDescent="0.15">
      <c r="A45" s="85"/>
      <c r="B45" s="85"/>
      <c r="C45" s="109"/>
      <c r="D45" s="109"/>
      <c r="E45" s="109"/>
      <c r="F45" s="109"/>
      <c r="G45" s="109"/>
      <c r="H45" s="109"/>
      <c r="I45" s="128"/>
      <c r="J45" s="109"/>
      <c r="K45" s="109"/>
      <c r="L45" s="109"/>
      <c r="M45" s="109"/>
      <c r="N45" s="109"/>
      <c r="O45" s="109"/>
      <c r="P45" s="109"/>
      <c r="Q45" s="109"/>
      <c r="R45" s="109"/>
      <c r="S45" s="109"/>
      <c r="T45" s="109"/>
      <c r="U45" s="109"/>
      <c r="V45" s="109"/>
      <c r="W45" s="109"/>
      <c r="X45" s="109"/>
      <c r="Y45" s="109"/>
      <c r="Z45" s="109"/>
    </row>
    <row r="46" spans="1:27" ht="15.75" hidden="1" customHeight="1" x14ac:dyDescent="0.15">
      <c r="A46" s="85"/>
      <c r="B46" s="85"/>
      <c r="C46" s="109"/>
      <c r="D46" s="109"/>
      <c r="E46" s="109"/>
      <c r="F46" s="109"/>
      <c r="G46" s="109"/>
      <c r="H46" s="109"/>
      <c r="I46" s="128"/>
      <c r="J46" s="109"/>
      <c r="K46" s="109"/>
      <c r="L46" s="109"/>
      <c r="M46" s="109"/>
      <c r="N46" s="109"/>
      <c r="O46" s="109"/>
      <c r="P46" s="109"/>
      <c r="Q46" s="109"/>
      <c r="R46" s="109"/>
      <c r="S46" s="109"/>
      <c r="T46" s="109"/>
      <c r="U46" s="109"/>
      <c r="V46" s="109"/>
      <c r="W46" s="109"/>
      <c r="X46" s="109"/>
      <c r="Y46" s="109"/>
      <c r="Z46" s="109"/>
    </row>
    <row r="47" spans="1:27" ht="15.75" hidden="1" customHeight="1" x14ac:dyDescent="0.15">
      <c r="A47" s="85"/>
      <c r="B47" s="85"/>
      <c r="C47" s="109"/>
      <c r="D47" s="109"/>
      <c r="E47" s="109"/>
      <c r="F47" s="109"/>
      <c r="G47" s="109"/>
      <c r="H47" s="109"/>
      <c r="I47" s="128"/>
      <c r="J47" s="109"/>
      <c r="K47" s="109"/>
      <c r="L47" s="109"/>
      <c r="M47" s="109"/>
      <c r="N47" s="109"/>
      <c r="O47" s="109"/>
      <c r="P47" s="109"/>
      <c r="Q47" s="109"/>
      <c r="R47" s="109"/>
      <c r="S47" s="109"/>
      <c r="T47" s="109"/>
      <c r="U47" s="109"/>
      <c r="V47" s="109"/>
      <c r="W47" s="109"/>
      <c r="X47" s="109"/>
      <c r="Y47" s="109"/>
      <c r="Z47" s="109"/>
    </row>
    <row r="48" spans="1:27" ht="15.75" hidden="1" customHeight="1" x14ac:dyDescent="0.15">
      <c r="A48" s="85"/>
      <c r="B48" s="85"/>
      <c r="C48" s="109"/>
      <c r="D48" s="109"/>
      <c r="E48" s="109"/>
      <c r="F48" s="109"/>
      <c r="G48" s="109"/>
      <c r="H48" s="109"/>
      <c r="I48" s="128"/>
      <c r="J48" s="109"/>
      <c r="K48" s="109"/>
      <c r="L48" s="109"/>
      <c r="M48" s="109"/>
      <c r="N48" s="109"/>
      <c r="O48" s="109"/>
      <c r="P48" s="109"/>
      <c r="Q48" s="109"/>
      <c r="R48" s="109"/>
      <c r="S48" s="109"/>
      <c r="T48" s="109"/>
      <c r="U48" s="109"/>
      <c r="V48" s="109"/>
      <c r="W48" s="109"/>
      <c r="X48" s="109"/>
      <c r="Y48" s="109"/>
      <c r="Z48" s="109"/>
    </row>
    <row r="49" spans="1:26" ht="15.75" hidden="1" customHeight="1" x14ac:dyDescent="0.15">
      <c r="A49" s="85"/>
      <c r="B49" s="85"/>
      <c r="C49" s="109"/>
      <c r="D49" s="109"/>
      <c r="E49" s="109"/>
      <c r="F49" s="109"/>
      <c r="G49" s="109"/>
      <c r="H49" s="109"/>
      <c r="I49" s="128"/>
      <c r="J49" s="109"/>
      <c r="K49" s="109"/>
      <c r="L49" s="109"/>
      <c r="M49" s="109"/>
      <c r="N49" s="109"/>
      <c r="O49" s="109"/>
      <c r="P49" s="109"/>
      <c r="Q49" s="109"/>
      <c r="R49" s="109"/>
      <c r="S49" s="109"/>
      <c r="T49" s="109"/>
      <c r="U49" s="109"/>
      <c r="V49" s="109"/>
      <c r="W49" s="109"/>
      <c r="X49" s="109"/>
      <c r="Y49" s="109"/>
      <c r="Z49" s="109"/>
    </row>
    <row r="50" spans="1:26" ht="15.75" hidden="1" customHeight="1" x14ac:dyDescent="0.15">
      <c r="A50" s="85"/>
      <c r="B50" s="85"/>
      <c r="C50" s="109"/>
      <c r="D50" s="109"/>
      <c r="E50" s="109"/>
      <c r="F50" s="109"/>
      <c r="G50" s="109"/>
      <c r="H50" s="109"/>
      <c r="I50" s="128"/>
      <c r="J50" s="109"/>
      <c r="K50" s="109"/>
      <c r="L50" s="109"/>
      <c r="M50" s="109"/>
      <c r="N50" s="109"/>
      <c r="O50" s="109"/>
      <c r="P50" s="109"/>
      <c r="Q50" s="109"/>
      <c r="R50" s="109"/>
      <c r="S50" s="109"/>
      <c r="T50" s="109"/>
      <c r="U50" s="109"/>
      <c r="V50" s="109"/>
      <c r="W50" s="109"/>
      <c r="X50" s="109"/>
      <c r="Y50" s="109"/>
      <c r="Z50" s="109"/>
    </row>
    <row r="51" spans="1:26" ht="15.75" hidden="1" customHeight="1" x14ac:dyDescent="0.15">
      <c r="A51" s="85"/>
      <c r="B51" s="85"/>
      <c r="C51" s="109"/>
      <c r="D51" s="109"/>
      <c r="E51" s="109"/>
      <c r="F51" s="109"/>
      <c r="G51" s="109"/>
      <c r="H51" s="109"/>
      <c r="I51" s="128"/>
      <c r="J51" s="109"/>
      <c r="K51" s="109"/>
      <c r="L51" s="109"/>
      <c r="M51" s="109"/>
      <c r="N51" s="109"/>
      <c r="O51" s="109"/>
      <c r="P51" s="109"/>
      <c r="Q51" s="109"/>
      <c r="R51" s="109"/>
      <c r="S51" s="109"/>
      <c r="T51" s="109"/>
      <c r="U51" s="109"/>
      <c r="V51" s="109"/>
      <c r="W51" s="109"/>
      <c r="X51" s="109"/>
      <c r="Y51" s="109"/>
      <c r="Z51" s="109"/>
    </row>
    <row r="52" spans="1:26" ht="15.75" hidden="1" customHeight="1" x14ac:dyDescent="0.15">
      <c r="A52" s="85"/>
      <c r="B52" s="85"/>
      <c r="C52" s="109"/>
      <c r="D52" s="109"/>
      <c r="E52" s="109"/>
      <c r="F52" s="109"/>
      <c r="G52" s="109"/>
      <c r="H52" s="109"/>
      <c r="I52" s="128"/>
      <c r="J52" s="109"/>
      <c r="K52" s="109"/>
      <c r="L52" s="109"/>
      <c r="M52" s="109"/>
      <c r="N52" s="109"/>
      <c r="O52" s="109"/>
      <c r="P52" s="109"/>
      <c r="Q52" s="109"/>
      <c r="R52" s="109"/>
      <c r="S52" s="109"/>
      <c r="T52" s="109"/>
      <c r="U52" s="109"/>
      <c r="V52" s="109"/>
      <c r="W52" s="109"/>
      <c r="X52" s="109"/>
      <c r="Y52" s="109"/>
      <c r="Z52" s="109"/>
    </row>
    <row r="53" spans="1:26" ht="15.75" hidden="1" customHeight="1" x14ac:dyDescent="0.15">
      <c r="A53" s="85"/>
      <c r="B53" s="85"/>
      <c r="C53" s="109"/>
      <c r="D53" s="109"/>
      <c r="E53" s="109"/>
      <c r="F53" s="109"/>
      <c r="G53" s="109"/>
      <c r="H53" s="109"/>
      <c r="I53" s="128"/>
      <c r="J53" s="109"/>
      <c r="K53" s="109"/>
      <c r="L53" s="109"/>
      <c r="M53" s="109"/>
      <c r="N53" s="109"/>
      <c r="O53" s="109"/>
      <c r="P53" s="109"/>
      <c r="Q53" s="109"/>
      <c r="R53" s="109"/>
      <c r="S53" s="109"/>
      <c r="T53" s="109"/>
      <c r="U53" s="109"/>
      <c r="V53" s="109"/>
      <c r="W53" s="109"/>
      <c r="X53" s="109"/>
      <c r="Y53" s="109"/>
      <c r="Z53" s="109"/>
    </row>
    <row r="54" spans="1:26" ht="15.75" hidden="1" customHeight="1" x14ac:dyDescent="0.15">
      <c r="A54" s="85"/>
      <c r="B54" s="85"/>
      <c r="C54" s="109"/>
      <c r="D54" s="109"/>
      <c r="E54" s="109"/>
      <c r="F54" s="109"/>
      <c r="G54" s="109"/>
      <c r="H54" s="109"/>
      <c r="I54" s="128"/>
      <c r="J54" s="109"/>
      <c r="K54" s="109"/>
      <c r="L54" s="109"/>
      <c r="M54" s="109"/>
      <c r="N54" s="109"/>
      <c r="O54" s="109"/>
      <c r="P54" s="109"/>
      <c r="Q54" s="109"/>
      <c r="R54" s="109"/>
      <c r="S54" s="109"/>
      <c r="T54" s="109"/>
      <c r="U54" s="109"/>
      <c r="V54" s="109"/>
      <c r="W54" s="109"/>
      <c r="X54" s="109"/>
      <c r="Y54" s="109"/>
      <c r="Z54" s="109"/>
    </row>
    <row r="55" spans="1:26" ht="15.75" hidden="1" customHeight="1" x14ac:dyDescent="0.15">
      <c r="A55" s="85"/>
      <c r="B55" s="85"/>
      <c r="C55" s="109"/>
      <c r="D55" s="109"/>
      <c r="E55" s="109"/>
      <c r="F55" s="109"/>
      <c r="G55" s="109"/>
      <c r="H55" s="109"/>
      <c r="I55" s="128"/>
      <c r="J55" s="109"/>
      <c r="K55" s="109"/>
      <c r="L55" s="109"/>
      <c r="M55" s="109"/>
      <c r="N55" s="109"/>
      <c r="O55" s="109"/>
      <c r="P55" s="109"/>
      <c r="Q55" s="109"/>
      <c r="R55" s="109"/>
      <c r="S55" s="109"/>
      <c r="T55" s="109"/>
      <c r="U55" s="109"/>
      <c r="V55" s="109"/>
      <c r="W55" s="109"/>
      <c r="X55" s="109"/>
      <c r="Y55" s="109"/>
      <c r="Z55" s="109"/>
    </row>
    <row r="56" spans="1:26" ht="15.75" hidden="1" customHeight="1" x14ac:dyDescent="0.15">
      <c r="A56" s="85"/>
      <c r="B56" s="85"/>
      <c r="C56" s="109"/>
      <c r="D56" s="109"/>
      <c r="E56" s="109"/>
      <c r="F56" s="109"/>
      <c r="G56" s="109"/>
      <c r="H56" s="109"/>
      <c r="I56" s="128"/>
      <c r="J56" s="109"/>
      <c r="K56" s="109"/>
      <c r="L56" s="109"/>
      <c r="M56" s="109"/>
      <c r="N56" s="109"/>
      <c r="O56" s="109"/>
      <c r="P56" s="109"/>
      <c r="Q56" s="109"/>
      <c r="R56" s="109"/>
      <c r="S56" s="109"/>
      <c r="T56" s="109"/>
      <c r="U56" s="109"/>
      <c r="V56" s="109"/>
      <c r="W56" s="109"/>
      <c r="X56" s="109"/>
      <c r="Y56" s="109"/>
      <c r="Z56" s="109"/>
    </row>
    <row r="57" spans="1:26" ht="15.75" hidden="1" customHeight="1" x14ac:dyDescent="0.15">
      <c r="A57" s="85"/>
      <c r="B57" s="85"/>
      <c r="C57" s="109"/>
      <c r="D57" s="109"/>
      <c r="E57" s="109"/>
      <c r="F57" s="109"/>
      <c r="G57" s="109"/>
      <c r="H57" s="109"/>
      <c r="I57" s="128"/>
      <c r="J57" s="109"/>
      <c r="K57" s="109"/>
      <c r="L57" s="109"/>
      <c r="M57" s="109"/>
      <c r="N57" s="109"/>
      <c r="O57" s="109"/>
      <c r="P57" s="109"/>
      <c r="Q57" s="109"/>
      <c r="R57" s="109"/>
      <c r="S57" s="109"/>
      <c r="T57" s="109"/>
      <c r="U57" s="109"/>
      <c r="V57" s="109"/>
      <c r="W57" s="109"/>
      <c r="X57" s="109"/>
      <c r="Y57" s="109"/>
      <c r="Z57" s="109"/>
    </row>
    <row r="58" spans="1:26" ht="15.75" hidden="1" customHeight="1" x14ac:dyDescent="0.15">
      <c r="A58" s="85"/>
      <c r="B58" s="85"/>
      <c r="C58" s="109"/>
      <c r="D58" s="109"/>
      <c r="E58" s="109"/>
      <c r="F58" s="109"/>
      <c r="G58" s="109"/>
      <c r="H58" s="109"/>
      <c r="I58" s="128"/>
      <c r="J58" s="109"/>
      <c r="K58" s="109"/>
      <c r="L58" s="109"/>
      <c r="M58" s="109"/>
      <c r="N58" s="109"/>
      <c r="O58" s="109"/>
      <c r="P58" s="109"/>
      <c r="Q58" s="109"/>
      <c r="R58" s="109"/>
      <c r="S58" s="109"/>
      <c r="T58" s="109"/>
      <c r="U58" s="109"/>
      <c r="V58" s="109"/>
      <c r="W58" s="109"/>
      <c r="X58" s="109"/>
      <c r="Y58" s="109"/>
      <c r="Z58" s="109"/>
    </row>
    <row r="59" spans="1:26" ht="15" customHeight="1" x14ac:dyDescent="0.15">
      <c r="A59" s="85"/>
      <c r="B59" s="85"/>
      <c r="C59" s="109"/>
      <c r="D59" s="109"/>
      <c r="E59" s="109"/>
      <c r="F59" s="109"/>
      <c r="G59" s="109"/>
      <c r="H59" s="109"/>
      <c r="I59" s="128"/>
      <c r="J59" s="109"/>
      <c r="K59" s="109"/>
      <c r="L59" s="109"/>
      <c r="M59" s="109"/>
      <c r="N59" s="109"/>
      <c r="O59" s="109"/>
      <c r="P59" s="109"/>
      <c r="Q59" s="109"/>
      <c r="R59" s="109"/>
      <c r="S59" s="109"/>
      <c r="T59" s="109"/>
      <c r="U59" s="109"/>
      <c r="V59" s="109"/>
      <c r="W59" s="109"/>
      <c r="X59" s="109"/>
      <c r="Y59" s="109"/>
      <c r="Z59" s="109"/>
    </row>
    <row r="60" spans="1:26" ht="20.100000000000001" customHeight="1" x14ac:dyDescent="0.15">
      <c r="A60" s="85"/>
      <c r="B60" s="85"/>
      <c r="C60" s="96" t="s">
        <v>11</v>
      </c>
      <c r="D60" s="97"/>
      <c r="E60" s="97"/>
      <c r="F60" s="97"/>
      <c r="G60" s="97"/>
      <c r="H60" s="98"/>
      <c r="I60" s="129"/>
    </row>
    <row r="61" spans="1:26" ht="15" customHeight="1" x14ac:dyDescent="0.15">
      <c r="A61" s="85"/>
      <c r="B61" s="85"/>
      <c r="C61" s="99"/>
      <c r="D61" s="100"/>
      <c r="E61" s="100"/>
      <c r="F61" s="100"/>
      <c r="G61" s="100"/>
      <c r="H61" s="100"/>
      <c r="I61" s="101"/>
      <c r="J61" s="101"/>
      <c r="K61" s="101"/>
      <c r="L61" s="101"/>
      <c r="M61" s="101"/>
      <c r="N61" s="101"/>
      <c r="O61" s="101"/>
      <c r="P61" s="101"/>
      <c r="Q61" s="101"/>
      <c r="R61" s="101"/>
      <c r="S61" s="101"/>
      <c r="T61" s="101"/>
      <c r="U61" s="101"/>
      <c r="V61" s="101"/>
      <c r="W61" s="101"/>
      <c r="X61" s="101"/>
      <c r="Y61" s="101"/>
      <c r="Z61" s="102"/>
    </row>
    <row r="62" spans="1:26" ht="20.100000000000001" customHeight="1" x14ac:dyDescent="0.15">
      <c r="A62" s="85"/>
      <c r="B62" s="85"/>
      <c r="C62" s="99"/>
      <c r="D62" s="130" t="s">
        <v>69</v>
      </c>
      <c r="E62" s="130"/>
      <c r="F62" s="130"/>
      <c r="G62" s="130"/>
      <c r="H62" s="130"/>
      <c r="I62" s="130"/>
      <c r="J62" s="130"/>
      <c r="K62" s="130"/>
      <c r="L62" s="130"/>
      <c r="M62" s="130"/>
      <c r="N62" s="130"/>
      <c r="O62" s="130"/>
      <c r="P62" s="130"/>
      <c r="Q62" s="130"/>
      <c r="R62" s="130"/>
      <c r="S62" s="130"/>
      <c r="T62" s="130"/>
      <c r="U62" s="130"/>
      <c r="V62" s="130"/>
      <c r="W62" s="130"/>
      <c r="X62" s="130"/>
      <c r="Y62" s="130"/>
      <c r="Z62" s="108"/>
    </row>
    <row r="63" spans="1:26" ht="20.100000000000001" customHeight="1" x14ac:dyDescent="0.15">
      <c r="A63" s="85">
        <f>IF(AND($I63&lt;&gt;"しない", $I63&lt;&gt;"する"), 1001, 0)</f>
        <v>1001</v>
      </c>
      <c r="B63" s="85"/>
      <c r="C63" s="103"/>
      <c r="D63" s="104">
        <v>1</v>
      </c>
      <c r="E63" s="109" t="s">
        <v>12</v>
      </c>
      <c r="F63" s="109"/>
      <c r="G63" s="109"/>
      <c r="H63" s="109"/>
      <c r="I63" s="11"/>
      <c r="J63" s="11"/>
      <c r="K63" s="11"/>
      <c r="L63" s="11"/>
      <c r="M63" s="11"/>
      <c r="N63" s="109"/>
      <c r="O63" s="109"/>
      <c r="P63" s="109"/>
      <c r="Q63" s="109"/>
      <c r="R63" s="109"/>
      <c r="S63" s="109"/>
      <c r="T63" s="109"/>
      <c r="U63" s="109"/>
      <c r="V63" s="109"/>
      <c r="W63" s="109"/>
      <c r="X63" s="109"/>
      <c r="Y63" s="109"/>
      <c r="Z63" s="108"/>
    </row>
    <row r="64" spans="1:26" ht="20.100000000000001" customHeight="1" x14ac:dyDescent="0.15">
      <c r="A64" s="85"/>
      <c r="B64" s="85"/>
      <c r="C64" s="103"/>
      <c r="D64" s="109"/>
      <c r="E64" s="109"/>
      <c r="F64" s="109"/>
      <c r="G64" s="109"/>
      <c r="H64" s="109"/>
      <c r="I64" s="116"/>
      <c r="J64" s="111" t="s">
        <v>72</v>
      </c>
      <c r="K64" s="110"/>
      <c r="L64" s="110"/>
      <c r="M64" s="110"/>
      <c r="N64" s="110"/>
      <c r="O64" s="110"/>
      <c r="P64" s="110"/>
      <c r="Q64" s="110"/>
      <c r="R64" s="110"/>
      <c r="S64" s="110"/>
      <c r="T64" s="110"/>
      <c r="U64" s="110"/>
      <c r="V64" s="110"/>
      <c r="W64" s="110"/>
      <c r="X64" s="110"/>
      <c r="Y64" s="110"/>
      <c r="Z64" s="108"/>
    </row>
    <row r="65" spans="1:26" ht="20.100000000000001" hidden="1" customHeight="1" x14ac:dyDescent="0.15">
      <c r="A65" s="85"/>
      <c r="B65" s="85"/>
      <c r="C65" s="103"/>
      <c r="D65" s="109"/>
      <c r="E65" s="109"/>
      <c r="F65" s="109"/>
      <c r="G65" s="109"/>
      <c r="H65" s="109"/>
      <c r="I65" s="116"/>
      <c r="J65" s="110"/>
      <c r="K65" s="110"/>
      <c r="L65" s="110"/>
      <c r="M65" s="110"/>
      <c r="N65" s="110"/>
      <c r="O65" s="110"/>
      <c r="P65" s="110"/>
      <c r="Q65" s="110"/>
      <c r="R65" s="110"/>
      <c r="S65" s="110"/>
      <c r="T65" s="110"/>
      <c r="U65" s="110"/>
      <c r="V65" s="110"/>
      <c r="W65" s="110"/>
      <c r="X65" s="110"/>
      <c r="Y65" s="110"/>
      <c r="Z65" s="108"/>
    </row>
    <row r="66" spans="1:26" ht="20.100000000000001" hidden="1" customHeight="1" x14ac:dyDescent="0.15">
      <c r="A66" s="85"/>
      <c r="B66" s="85"/>
      <c r="C66" s="103"/>
      <c r="D66" s="109"/>
      <c r="E66" s="109"/>
      <c r="F66" s="109"/>
      <c r="G66" s="109"/>
      <c r="H66" s="109"/>
      <c r="I66" s="116"/>
      <c r="J66" s="110"/>
      <c r="K66" s="110"/>
      <c r="L66" s="110"/>
      <c r="M66" s="110"/>
      <c r="N66" s="110"/>
      <c r="O66" s="110"/>
      <c r="P66" s="110"/>
      <c r="Q66" s="110"/>
      <c r="R66" s="110"/>
      <c r="S66" s="110"/>
      <c r="T66" s="110"/>
      <c r="U66" s="110"/>
      <c r="V66" s="110"/>
      <c r="W66" s="110"/>
      <c r="X66" s="110"/>
      <c r="Y66" s="110"/>
      <c r="Z66" s="108"/>
    </row>
    <row r="67" spans="1:26" ht="20.100000000000001" hidden="1" customHeight="1" x14ac:dyDescent="0.15">
      <c r="A67" s="85"/>
      <c r="B67" s="85"/>
      <c r="C67" s="103"/>
      <c r="D67" s="109"/>
      <c r="E67" s="109"/>
      <c r="F67" s="109"/>
      <c r="G67" s="109"/>
      <c r="H67" s="109"/>
      <c r="I67" s="116"/>
      <c r="J67" s="110"/>
      <c r="K67" s="110"/>
      <c r="L67" s="110"/>
      <c r="M67" s="110"/>
      <c r="N67" s="110"/>
      <c r="O67" s="110"/>
      <c r="P67" s="110"/>
      <c r="Q67" s="110"/>
      <c r="R67" s="110"/>
      <c r="S67" s="110"/>
      <c r="T67" s="110"/>
      <c r="U67" s="110"/>
      <c r="V67" s="110"/>
      <c r="W67" s="110"/>
      <c r="X67" s="110"/>
      <c r="Y67" s="110"/>
      <c r="Z67" s="108"/>
    </row>
    <row r="68" spans="1:26" ht="20.100000000000001" hidden="1" customHeight="1" x14ac:dyDescent="0.15">
      <c r="A68" s="85"/>
      <c r="B68" s="85"/>
      <c r="C68" s="103"/>
      <c r="D68" s="109"/>
      <c r="E68" s="109"/>
      <c r="F68" s="109"/>
      <c r="G68" s="109"/>
      <c r="H68" s="109"/>
      <c r="I68" s="116"/>
      <c r="J68" s="110"/>
      <c r="K68" s="110"/>
      <c r="L68" s="110"/>
      <c r="M68" s="110"/>
      <c r="N68" s="110"/>
      <c r="O68" s="110"/>
      <c r="P68" s="110"/>
      <c r="Q68" s="110"/>
      <c r="R68" s="110"/>
      <c r="S68" s="110"/>
      <c r="T68" s="110"/>
      <c r="U68" s="110"/>
      <c r="V68" s="110"/>
      <c r="W68" s="110"/>
      <c r="X68" s="110"/>
      <c r="Y68" s="110"/>
      <c r="Z68" s="108"/>
    </row>
    <row r="69" spans="1:26" ht="20.100000000000001" customHeight="1" x14ac:dyDescent="0.15">
      <c r="A69" s="85">
        <f>IF(OR(AND($I63="する",TRIM($I69)=""),AND($I63="しない",NOT(ISBLANK($I69)))), 1001, 0)</f>
        <v>0</v>
      </c>
      <c r="B69" s="85"/>
      <c r="C69" s="103"/>
      <c r="D69" s="104">
        <v>2</v>
      </c>
      <c r="E69" s="80" t="s">
        <v>0</v>
      </c>
      <c r="I69" s="17"/>
      <c r="J69" s="18"/>
      <c r="K69" s="18"/>
      <c r="L69" s="18"/>
      <c r="M69" s="18"/>
      <c r="N69" s="109"/>
      <c r="O69" s="109"/>
      <c r="P69" s="109"/>
      <c r="Q69" s="109"/>
      <c r="R69" s="109"/>
      <c r="S69" s="109"/>
      <c r="T69" s="109"/>
      <c r="U69" s="109"/>
      <c r="V69" s="109"/>
      <c r="W69" s="109"/>
      <c r="X69" s="109"/>
      <c r="Y69" s="109"/>
      <c r="Z69" s="108"/>
    </row>
    <row r="70" spans="1:26" ht="20.100000000000001" customHeight="1" x14ac:dyDescent="0.15">
      <c r="A70" s="85"/>
      <c r="B70" s="85"/>
      <c r="C70" s="103"/>
      <c r="D70" s="104"/>
      <c r="E70" s="109"/>
      <c r="F70" s="109"/>
      <c r="G70" s="109"/>
      <c r="H70" s="109"/>
      <c r="I70" s="106"/>
      <c r="J70" s="111" t="s">
        <v>196</v>
      </c>
      <c r="K70" s="110"/>
      <c r="L70" s="110"/>
      <c r="M70" s="110"/>
      <c r="N70" s="110"/>
      <c r="O70" s="110"/>
      <c r="P70" s="110"/>
      <c r="Q70" s="110"/>
      <c r="R70" s="110"/>
      <c r="S70" s="110"/>
      <c r="T70" s="110"/>
      <c r="U70" s="110"/>
      <c r="V70" s="110"/>
      <c r="W70" s="110"/>
      <c r="X70" s="110"/>
      <c r="Y70" s="110"/>
      <c r="Z70" s="108"/>
    </row>
    <row r="71" spans="1:26" ht="20.100000000000001" customHeight="1" x14ac:dyDescent="0.15">
      <c r="A71" s="85">
        <f>IF(OR(AND($I63="する",AND($I71&lt;&gt;"", OR(ISERROR(FIND("@"&amp;LEFT($I71,3)&amp;"@", 都道府県3))=FALSE, ISERROR(FIND("@"&amp;LEFT($I71,4)&amp;"@",都道府県4))=FALSE))=FALSE),AND($I63="しない",NOT(ISBLANK($I71)))), 1001, 0)</f>
        <v>0</v>
      </c>
      <c r="B71" s="85"/>
      <c r="C71" s="103"/>
      <c r="D71" s="104">
        <v>3</v>
      </c>
      <c r="E71" s="80" t="s">
        <v>123</v>
      </c>
      <c r="I71" s="12"/>
      <c r="J71" s="12"/>
      <c r="K71" s="12"/>
      <c r="L71" s="12"/>
      <c r="M71" s="12"/>
      <c r="N71" s="12"/>
      <c r="O71" s="12"/>
      <c r="P71" s="12"/>
      <c r="Q71" s="13"/>
      <c r="R71" s="12"/>
      <c r="S71" s="12"/>
      <c r="T71" s="12"/>
      <c r="U71" s="12"/>
      <c r="V71" s="12"/>
      <c r="W71" s="12"/>
      <c r="X71" s="12"/>
      <c r="Y71" s="12"/>
      <c r="Z71" s="108"/>
    </row>
    <row r="72" spans="1:26" ht="20.100000000000001" customHeight="1" x14ac:dyDescent="0.15">
      <c r="A72" s="85"/>
      <c r="B72" s="85"/>
      <c r="C72" s="103"/>
      <c r="D72" s="104"/>
      <c r="E72" s="109"/>
      <c r="F72" s="109"/>
      <c r="G72" s="109"/>
      <c r="H72" s="109"/>
      <c r="I72" s="106"/>
      <c r="J72" s="111" t="s">
        <v>9</v>
      </c>
      <c r="K72" s="110"/>
      <c r="L72" s="110"/>
      <c r="M72" s="110"/>
      <c r="N72" s="110"/>
      <c r="O72" s="110"/>
      <c r="P72" s="110"/>
      <c r="Q72" s="110"/>
      <c r="R72" s="110"/>
      <c r="S72" s="110"/>
      <c r="T72" s="110"/>
      <c r="U72" s="110"/>
      <c r="V72" s="110"/>
      <c r="W72" s="110"/>
      <c r="X72" s="110"/>
      <c r="Y72" s="110"/>
      <c r="Z72" s="108"/>
    </row>
    <row r="73" spans="1:26" ht="20.100000000000001" customHeight="1" x14ac:dyDescent="0.15">
      <c r="A73" s="85">
        <f>IF(OR(AND($I63="する",TRIM($I73)=""),AND($I63="しない",NOT(ISBLANK($I73)))), 1001, 0)</f>
        <v>0</v>
      </c>
      <c r="B73" s="85"/>
      <c r="C73" s="103"/>
      <c r="D73" s="104">
        <v>4</v>
      </c>
      <c r="E73" s="80" t="s">
        <v>160</v>
      </c>
      <c r="I73" s="11"/>
      <c r="J73" s="11"/>
      <c r="K73" s="11"/>
      <c r="L73" s="11"/>
      <c r="M73" s="11"/>
      <c r="N73" s="11"/>
      <c r="O73" s="11"/>
      <c r="P73" s="11"/>
      <c r="Q73" s="14"/>
      <c r="R73" s="11"/>
      <c r="S73" s="11"/>
      <c r="T73" s="11"/>
      <c r="U73" s="11"/>
      <c r="V73" s="11"/>
      <c r="W73" s="11"/>
      <c r="X73" s="11"/>
      <c r="Y73" s="11"/>
      <c r="Z73" s="108"/>
    </row>
    <row r="74" spans="1:26" ht="30" customHeight="1" x14ac:dyDescent="0.15">
      <c r="A74" s="85"/>
      <c r="B74" s="85"/>
      <c r="C74" s="113"/>
      <c r="D74" s="109"/>
      <c r="I74" s="106"/>
      <c r="J74" s="131" t="s">
        <v>181</v>
      </c>
      <c r="K74" s="131"/>
      <c r="L74" s="131"/>
      <c r="M74" s="131"/>
      <c r="N74" s="131"/>
      <c r="O74" s="131"/>
      <c r="P74" s="131"/>
      <c r="Q74" s="131"/>
      <c r="R74" s="131"/>
      <c r="S74" s="131"/>
      <c r="T74" s="131"/>
      <c r="U74" s="131"/>
      <c r="V74" s="131"/>
      <c r="W74" s="131"/>
      <c r="X74" s="131"/>
      <c r="Y74" s="131"/>
      <c r="Z74" s="108"/>
    </row>
    <row r="75" spans="1:26" ht="20.100000000000001" customHeight="1" x14ac:dyDescent="0.15">
      <c r="A75" s="85">
        <f>IF(OR(AND($I63="する",TRIM($I75)=""),AND($I63="しない",NOT(ISBLANK($I75)))), 1001, 0)</f>
        <v>0</v>
      </c>
      <c r="B75" s="85"/>
      <c r="C75" s="103"/>
      <c r="D75" s="104">
        <v>5</v>
      </c>
      <c r="E75" s="80" t="s">
        <v>1</v>
      </c>
      <c r="I75" s="11"/>
      <c r="J75" s="11"/>
      <c r="K75" s="11"/>
      <c r="L75" s="11"/>
      <c r="M75" s="11"/>
      <c r="N75" s="11"/>
      <c r="O75" s="11"/>
      <c r="P75" s="11"/>
      <c r="Q75" s="11"/>
      <c r="R75" s="11"/>
      <c r="S75" s="11"/>
      <c r="T75" s="11"/>
      <c r="U75" s="11"/>
      <c r="V75" s="11"/>
      <c r="W75" s="11"/>
      <c r="X75" s="11"/>
      <c r="Y75" s="11"/>
      <c r="Z75" s="108"/>
    </row>
    <row r="76" spans="1:26" ht="30" customHeight="1" x14ac:dyDescent="0.15">
      <c r="A76" s="85"/>
      <c r="B76" s="85"/>
      <c r="C76" s="113"/>
      <c r="D76" s="109"/>
      <c r="E76" s="109"/>
      <c r="F76" s="109"/>
      <c r="G76" s="109"/>
      <c r="H76" s="109"/>
      <c r="I76" s="106"/>
      <c r="J76" s="131" t="s">
        <v>182</v>
      </c>
      <c r="K76" s="131"/>
      <c r="L76" s="131"/>
      <c r="M76" s="131"/>
      <c r="N76" s="131"/>
      <c r="O76" s="131"/>
      <c r="P76" s="131"/>
      <c r="Q76" s="131"/>
      <c r="R76" s="131"/>
      <c r="S76" s="131"/>
      <c r="T76" s="131"/>
      <c r="U76" s="131"/>
      <c r="V76" s="131"/>
      <c r="W76" s="131"/>
      <c r="X76" s="131"/>
      <c r="Y76" s="131"/>
      <c r="Z76" s="108"/>
    </row>
    <row r="77" spans="1:26" ht="20.100000000000001" customHeight="1" x14ac:dyDescent="0.15">
      <c r="A77" s="85">
        <f>IF(OR(AND($I63="する",TRIM($I77)=""),AND($I63="しない",NOT(ISBLANK($I77)))), 1001, 0)</f>
        <v>0</v>
      </c>
      <c r="B77" s="85"/>
      <c r="C77" s="103"/>
      <c r="D77" s="104">
        <v>6</v>
      </c>
      <c r="E77" s="80" t="s">
        <v>156</v>
      </c>
      <c r="I77" s="11"/>
      <c r="J77" s="11"/>
      <c r="K77" s="11"/>
      <c r="L77" s="11"/>
      <c r="M77" s="11"/>
      <c r="N77" s="11"/>
      <c r="O77" s="11"/>
      <c r="P77" s="11"/>
      <c r="Q77" s="11"/>
      <c r="R77" s="11"/>
      <c r="S77" s="11"/>
      <c r="T77" s="11"/>
      <c r="U77" s="11"/>
      <c r="V77" s="11"/>
      <c r="W77" s="11"/>
      <c r="X77" s="11"/>
      <c r="Y77" s="11"/>
      <c r="Z77" s="108"/>
    </row>
    <row r="78" spans="1:26" ht="30" customHeight="1" x14ac:dyDescent="0.15">
      <c r="A78" s="85"/>
      <c r="B78" s="85"/>
      <c r="C78" s="113"/>
      <c r="D78" s="109"/>
      <c r="E78" s="109"/>
      <c r="F78" s="109"/>
      <c r="G78" s="109"/>
      <c r="H78" s="109"/>
      <c r="I78" s="106"/>
      <c r="J78" s="132" t="s">
        <v>215</v>
      </c>
      <c r="K78" s="133"/>
      <c r="L78" s="133"/>
      <c r="M78" s="133"/>
      <c r="N78" s="133"/>
      <c r="O78" s="133"/>
      <c r="P78" s="133"/>
      <c r="Q78" s="133"/>
      <c r="R78" s="133"/>
      <c r="S78" s="133"/>
      <c r="T78" s="133"/>
      <c r="U78" s="133"/>
      <c r="V78" s="133"/>
      <c r="W78" s="133"/>
      <c r="X78" s="133"/>
      <c r="Y78" s="133"/>
      <c r="Z78" s="108"/>
    </row>
    <row r="79" spans="1:26" ht="20.100000000000001" customHeight="1" x14ac:dyDescent="0.15">
      <c r="A79" s="85">
        <f>IF(OR(AND($I63="する",OR(TRIM($I79)="", NOT(OR(IFERROR(SEARCH(" ",$I79),0)&gt;0, IFERROR(SEARCH("　",$I79),0)&gt;0)))),AND($I63="しない",NOT(ISBLANK($I79)))), 1001, 0)</f>
        <v>0</v>
      </c>
      <c r="B79" s="85"/>
      <c r="C79" s="103"/>
      <c r="D79" s="104">
        <v>7</v>
      </c>
      <c r="E79" s="80" t="s">
        <v>157</v>
      </c>
      <c r="I79" s="11"/>
      <c r="J79" s="11"/>
      <c r="K79" s="11"/>
      <c r="L79" s="11"/>
      <c r="M79" s="11"/>
      <c r="N79" s="11"/>
      <c r="O79" s="11"/>
      <c r="P79" s="11"/>
      <c r="Q79" s="11"/>
      <c r="R79" s="11"/>
      <c r="S79" s="11"/>
      <c r="T79" s="11"/>
      <c r="U79" s="11"/>
      <c r="V79" s="11"/>
      <c r="W79" s="11"/>
      <c r="X79" s="11"/>
      <c r="Y79" s="11"/>
      <c r="Z79" s="108"/>
    </row>
    <row r="80" spans="1:26" ht="20.100000000000001" customHeight="1" x14ac:dyDescent="0.15">
      <c r="A80" s="85"/>
      <c r="B80" s="85"/>
      <c r="C80" s="113"/>
      <c r="D80" s="109"/>
      <c r="E80" s="134" t="s">
        <v>162</v>
      </c>
      <c r="F80" s="109"/>
      <c r="G80" s="109"/>
      <c r="H80" s="109"/>
      <c r="I80" s="116"/>
      <c r="J80" s="111" t="s">
        <v>158</v>
      </c>
      <c r="K80" s="111"/>
      <c r="L80" s="111"/>
      <c r="M80" s="111"/>
      <c r="N80" s="111"/>
      <c r="O80" s="111"/>
      <c r="P80" s="111"/>
      <c r="Q80" s="111"/>
      <c r="R80" s="111"/>
      <c r="S80" s="111"/>
      <c r="T80" s="111"/>
      <c r="U80" s="111"/>
      <c r="V80" s="111"/>
      <c r="W80" s="111"/>
      <c r="X80" s="111"/>
      <c r="Y80" s="111"/>
      <c r="Z80" s="108"/>
    </row>
    <row r="81" spans="1:27" ht="20.100000000000001" customHeight="1" x14ac:dyDescent="0.15">
      <c r="A81" s="85">
        <f>IF(OR(AND($I63="する",OR(TRIM($I81)="", NOT(OR(IFERROR(SEARCH(" ",$I81),0)&gt;0, IFERROR(SEARCH("　",$I81),0)&gt;0)))),AND($I63="しない",NOT(ISBLANK($I81)))), 1001, 0)</f>
        <v>0</v>
      </c>
      <c r="B81" s="85"/>
      <c r="C81" s="103"/>
      <c r="D81" s="104">
        <v>8</v>
      </c>
      <c r="E81" s="80" t="s">
        <v>157</v>
      </c>
      <c r="I81" s="11"/>
      <c r="J81" s="11"/>
      <c r="K81" s="11"/>
      <c r="L81" s="11"/>
      <c r="M81" s="11"/>
      <c r="N81" s="11"/>
      <c r="O81" s="11"/>
      <c r="P81" s="11"/>
      <c r="Q81" s="11"/>
      <c r="R81" s="11"/>
      <c r="S81" s="11"/>
      <c r="T81" s="11"/>
      <c r="U81" s="11"/>
      <c r="V81" s="11"/>
      <c r="W81" s="11"/>
      <c r="X81" s="11"/>
      <c r="Y81" s="11"/>
      <c r="Z81" s="108"/>
    </row>
    <row r="82" spans="1:27" ht="20.100000000000001" customHeight="1" x14ac:dyDescent="0.15">
      <c r="A82" s="85"/>
      <c r="B82" s="85"/>
      <c r="C82" s="113"/>
      <c r="D82" s="109"/>
      <c r="E82" s="109"/>
      <c r="F82" s="109"/>
      <c r="G82" s="109"/>
      <c r="H82" s="109"/>
      <c r="I82" s="116"/>
      <c r="J82" s="111" t="s">
        <v>5</v>
      </c>
      <c r="K82" s="111"/>
      <c r="L82" s="111"/>
      <c r="M82" s="111"/>
      <c r="N82" s="111"/>
      <c r="O82" s="111"/>
      <c r="P82" s="111"/>
      <c r="Q82" s="111"/>
      <c r="R82" s="111"/>
      <c r="S82" s="111"/>
      <c r="T82" s="111"/>
      <c r="U82" s="111"/>
      <c r="V82" s="111"/>
      <c r="W82" s="111"/>
      <c r="X82" s="111"/>
      <c r="Y82" s="111"/>
      <c r="Z82" s="108"/>
    </row>
    <row r="83" spans="1:27" ht="20.100000000000001" customHeight="1" x14ac:dyDescent="0.15">
      <c r="A83" s="85">
        <f>IF(OR(AND($I63="する",NOT(AND(TRIM($I83)&lt;&gt;"",ISNUMBER(VALUE(SUBSTITUTE($I83,"-",""))),IFERROR(SEARCH("-",$I83),0)&gt;0))), AND($I63="しない",NOT(ISBLANK($I83)))), 1001, 0)</f>
        <v>0</v>
      </c>
      <c r="B83" s="85"/>
      <c r="C83" s="103"/>
      <c r="D83" s="104">
        <v>9</v>
      </c>
      <c r="E83" s="80" t="s">
        <v>3</v>
      </c>
      <c r="I83" s="11"/>
      <c r="J83" s="11"/>
      <c r="K83" s="11"/>
      <c r="L83" s="11"/>
      <c r="M83" s="11"/>
      <c r="O83" s="117" t="s">
        <v>116</v>
      </c>
      <c r="P83" s="1"/>
      <c r="Q83" s="80" t="s">
        <v>117</v>
      </c>
      <c r="Y83" s="110"/>
      <c r="Z83" s="108"/>
    </row>
    <row r="84" spans="1:27" ht="20.100000000000001" customHeight="1" x14ac:dyDescent="0.15">
      <c r="A84" s="85">
        <f>IF(AND($I63="しない",NOT(ISBLANK($P83))), 1001, 0)</f>
        <v>0</v>
      </c>
      <c r="B84" s="85"/>
      <c r="C84" s="113"/>
      <c r="D84" s="109"/>
      <c r="E84" s="109"/>
      <c r="F84" s="109"/>
      <c r="G84" s="109"/>
      <c r="H84" s="109"/>
      <c r="I84" s="106"/>
      <c r="J84" s="111" t="s">
        <v>223</v>
      </c>
      <c r="K84" s="110"/>
      <c r="L84" s="110"/>
      <c r="M84" s="110"/>
      <c r="N84" s="110"/>
      <c r="O84" s="110"/>
      <c r="P84" s="110"/>
      <c r="Q84" s="110"/>
      <c r="R84" s="110"/>
      <c r="S84" s="110"/>
      <c r="T84" s="110"/>
      <c r="U84" s="110"/>
      <c r="V84" s="110"/>
      <c r="W84" s="110"/>
      <c r="X84" s="110"/>
      <c r="Y84" s="110"/>
      <c r="Z84" s="108"/>
    </row>
    <row r="85" spans="1:27" ht="20.100000000000001" customHeight="1" x14ac:dyDescent="0.15">
      <c r="A85" s="85">
        <f>IF(OR(AND($I63="する",NOT(AND(TRIM($I85)&lt;&gt;"",ISNUMBER(VALUE(SUBSTITUTE($I85,"-",""))), IFERROR(SEARCH("-",$I85),0)&gt;0))), AND($I63="しない",NOT(ISBLANK($I85)))), 1001, 0)</f>
        <v>0</v>
      </c>
      <c r="B85" s="85"/>
      <c r="C85" s="103"/>
      <c r="D85" s="104">
        <v>10</v>
      </c>
      <c r="E85" s="80" t="s">
        <v>4</v>
      </c>
      <c r="I85" s="11"/>
      <c r="J85" s="11"/>
      <c r="K85" s="11"/>
      <c r="L85" s="11"/>
      <c r="M85" s="11"/>
      <c r="N85" s="110"/>
      <c r="O85" s="110"/>
      <c r="P85" s="110"/>
      <c r="Q85" s="110"/>
      <c r="R85" s="110"/>
      <c r="S85" s="110"/>
      <c r="T85" s="110"/>
      <c r="U85" s="110"/>
      <c r="V85" s="110"/>
      <c r="W85" s="110"/>
      <c r="X85" s="110"/>
      <c r="Y85" s="110"/>
      <c r="Z85" s="108"/>
    </row>
    <row r="86" spans="1:27" ht="20.100000000000001" customHeight="1" x14ac:dyDescent="0.15">
      <c r="A86" s="85"/>
      <c r="B86" s="85"/>
      <c r="C86" s="113"/>
      <c r="D86" s="109"/>
      <c r="E86" s="109"/>
      <c r="F86" s="109"/>
      <c r="G86" s="109"/>
      <c r="H86" s="109"/>
      <c r="I86" s="106"/>
      <c r="J86" s="111" t="s">
        <v>223</v>
      </c>
      <c r="K86" s="110"/>
      <c r="L86" s="110"/>
      <c r="M86" s="110"/>
      <c r="N86" s="110"/>
      <c r="O86" s="110"/>
      <c r="P86" s="110"/>
      <c r="Q86" s="110"/>
      <c r="R86" s="110"/>
      <c r="S86" s="110"/>
      <c r="T86" s="110"/>
      <c r="U86" s="110"/>
      <c r="V86" s="110"/>
      <c r="W86" s="110"/>
      <c r="X86" s="110"/>
      <c r="Y86" s="110"/>
      <c r="Z86" s="108"/>
    </row>
    <row r="87" spans="1:27" ht="20.100000000000001" customHeight="1" x14ac:dyDescent="0.15">
      <c r="A87" s="85">
        <f>IF(OR(AND($I63="する",NOT(AND(TRIM($I87)&lt;&gt;"", IFERROR(SEARCH("@",$I87),0)&gt;0))), AND($I63="しない",NOT(ISBLANK($I87)))), 1001, 0)</f>
        <v>0</v>
      </c>
      <c r="B87" s="85"/>
      <c r="C87" s="113"/>
      <c r="D87" s="104">
        <v>11</v>
      </c>
      <c r="E87" s="80" t="s">
        <v>124</v>
      </c>
      <c r="I87" s="11"/>
      <c r="J87" s="11"/>
      <c r="K87" s="11"/>
      <c r="L87" s="11"/>
      <c r="M87" s="11"/>
      <c r="N87" s="11"/>
      <c r="O87" s="11"/>
      <c r="P87" s="11"/>
      <c r="Q87" s="15"/>
      <c r="R87" s="11"/>
      <c r="S87" s="11"/>
      <c r="T87" s="11"/>
      <c r="U87" s="11"/>
      <c r="V87" s="11"/>
      <c r="W87" s="11"/>
      <c r="X87" s="11"/>
      <c r="Y87" s="11"/>
      <c r="Z87" s="108"/>
    </row>
    <row r="88" spans="1:27" ht="30" customHeight="1" x14ac:dyDescent="0.15">
      <c r="A88" s="85"/>
      <c r="B88" s="85"/>
      <c r="C88" s="113"/>
      <c r="D88" s="104"/>
      <c r="I88" s="106"/>
      <c r="J88" s="118" t="s">
        <v>214</v>
      </c>
      <c r="K88" s="118"/>
      <c r="L88" s="118"/>
      <c r="M88" s="118"/>
      <c r="N88" s="118"/>
      <c r="O88" s="118"/>
      <c r="P88" s="118"/>
      <c r="Q88" s="118"/>
      <c r="R88" s="118"/>
      <c r="S88" s="118"/>
      <c r="T88" s="118"/>
      <c r="U88" s="118"/>
      <c r="V88" s="118"/>
      <c r="W88" s="118"/>
      <c r="X88" s="118"/>
      <c r="Y88" s="118"/>
      <c r="Z88" s="109"/>
      <c r="AA88" s="119"/>
    </row>
    <row r="89" spans="1:27" ht="20.100000000000001" customHeight="1" x14ac:dyDescent="0.15">
      <c r="A89" s="85"/>
      <c r="B89" s="85"/>
      <c r="C89" s="122"/>
      <c r="D89" s="123"/>
      <c r="E89" s="123"/>
      <c r="F89" s="123"/>
      <c r="G89" s="123"/>
      <c r="H89" s="123"/>
      <c r="I89" s="135"/>
      <c r="J89" s="136"/>
      <c r="K89" s="137"/>
      <c r="L89" s="136"/>
      <c r="M89" s="136"/>
      <c r="N89" s="136"/>
      <c r="O89" s="136"/>
      <c r="P89" s="136"/>
      <c r="Q89" s="138"/>
      <c r="R89" s="136"/>
      <c r="S89" s="136"/>
      <c r="T89" s="136"/>
      <c r="U89" s="136"/>
      <c r="V89" s="136"/>
      <c r="W89" s="136"/>
      <c r="X89" s="136"/>
      <c r="Y89" s="136"/>
      <c r="Z89" s="123"/>
      <c r="AA89" s="119"/>
    </row>
    <row r="90" spans="1:27" ht="20.100000000000001" customHeight="1" x14ac:dyDescent="0.15">
      <c r="A90" s="85"/>
      <c r="B90" s="85"/>
      <c r="C90" s="109"/>
      <c r="D90" s="109"/>
      <c r="E90" s="109"/>
      <c r="F90" s="109"/>
      <c r="G90" s="109"/>
      <c r="H90" s="109"/>
      <c r="I90" s="127"/>
      <c r="J90" s="109"/>
      <c r="K90" s="139"/>
      <c r="L90" s="109"/>
      <c r="M90" s="109"/>
      <c r="N90" s="109"/>
      <c r="O90" s="109"/>
      <c r="P90" s="109"/>
      <c r="Q90" s="109"/>
      <c r="R90" s="109"/>
      <c r="S90" s="109"/>
      <c r="T90" s="109"/>
      <c r="U90" s="109"/>
      <c r="V90" s="109"/>
      <c r="W90" s="109"/>
      <c r="X90" s="109"/>
      <c r="Y90" s="109"/>
      <c r="Z90" s="109"/>
    </row>
    <row r="91" spans="1:27" ht="15.75" hidden="1" customHeight="1" x14ac:dyDescent="0.15">
      <c r="A91" s="85"/>
      <c r="B91" s="85"/>
      <c r="C91" s="109"/>
      <c r="D91" s="109"/>
      <c r="E91" s="109"/>
      <c r="F91" s="109"/>
      <c r="G91" s="109"/>
      <c r="H91" s="109"/>
      <c r="I91" s="127"/>
      <c r="J91" s="109"/>
      <c r="K91" s="139"/>
      <c r="L91" s="109"/>
      <c r="M91" s="109"/>
      <c r="N91" s="109"/>
      <c r="O91" s="109"/>
      <c r="P91" s="109"/>
      <c r="Q91" s="109"/>
      <c r="R91" s="109"/>
      <c r="S91" s="109"/>
      <c r="T91" s="109"/>
      <c r="U91" s="109"/>
      <c r="V91" s="109"/>
      <c r="W91" s="109"/>
      <c r="X91" s="109"/>
      <c r="Y91" s="109"/>
      <c r="Z91" s="109"/>
    </row>
    <row r="92" spans="1:27" ht="15.75" hidden="1" customHeight="1" x14ac:dyDescent="0.15">
      <c r="A92" s="85"/>
      <c r="B92" s="85"/>
      <c r="C92" s="109"/>
      <c r="D92" s="109"/>
      <c r="E92" s="109"/>
      <c r="F92" s="109"/>
      <c r="G92" s="109"/>
      <c r="H92" s="109"/>
      <c r="I92" s="127"/>
      <c r="J92" s="109"/>
      <c r="K92" s="139"/>
      <c r="L92" s="109"/>
      <c r="M92" s="109"/>
      <c r="N92" s="109"/>
      <c r="O92" s="109"/>
      <c r="P92" s="109"/>
      <c r="Q92" s="109"/>
      <c r="R92" s="109"/>
      <c r="S92" s="109"/>
      <c r="T92" s="109"/>
      <c r="U92" s="109"/>
      <c r="V92" s="109"/>
      <c r="W92" s="109"/>
      <c r="X92" s="109"/>
      <c r="Y92" s="109"/>
      <c r="Z92" s="109"/>
    </row>
    <row r="93" spans="1:27" ht="15.75" hidden="1" customHeight="1" x14ac:dyDescent="0.15">
      <c r="A93" s="85"/>
      <c r="B93" s="85"/>
      <c r="C93" s="109"/>
      <c r="D93" s="109"/>
      <c r="E93" s="109"/>
      <c r="F93" s="109"/>
      <c r="G93" s="109"/>
      <c r="H93" s="109"/>
      <c r="I93" s="127"/>
      <c r="J93" s="109"/>
      <c r="K93" s="139"/>
      <c r="L93" s="109"/>
      <c r="M93" s="109"/>
      <c r="N93" s="109"/>
      <c r="O93" s="109"/>
      <c r="P93" s="109"/>
      <c r="Q93" s="109"/>
      <c r="R93" s="109"/>
      <c r="S93" s="109"/>
      <c r="T93" s="109"/>
      <c r="U93" s="109"/>
      <c r="V93" s="109"/>
      <c r="W93" s="109"/>
      <c r="X93" s="109"/>
      <c r="Y93" s="109"/>
      <c r="Z93" s="109"/>
    </row>
    <row r="94" spans="1:27" ht="15.75" hidden="1" customHeight="1" x14ac:dyDescent="0.15">
      <c r="A94" s="85"/>
      <c r="B94" s="85"/>
      <c r="C94" s="109"/>
      <c r="D94" s="109"/>
      <c r="E94" s="109"/>
      <c r="F94" s="109"/>
      <c r="G94" s="109"/>
      <c r="H94" s="109"/>
      <c r="I94" s="127"/>
      <c r="J94" s="109"/>
      <c r="K94" s="139"/>
      <c r="L94" s="109"/>
      <c r="M94" s="109"/>
      <c r="N94" s="109"/>
      <c r="O94" s="109"/>
      <c r="P94" s="109"/>
      <c r="Q94" s="109"/>
      <c r="R94" s="109"/>
      <c r="S94" s="109"/>
      <c r="T94" s="109"/>
      <c r="U94" s="109"/>
      <c r="V94" s="109"/>
      <c r="W94" s="109"/>
      <c r="X94" s="109"/>
      <c r="Y94" s="109"/>
      <c r="Z94" s="109"/>
    </row>
    <row r="95" spans="1:27" ht="15.75" hidden="1" customHeight="1" x14ac:dyDescent="0.15">
      <c r="A95" s="85"/>
      <c r="B95" s="85"/>
      <c r="C95" s="109"/>
      <c r="D95" s="109"/>
      <c r="E95" s="109"/>
      <c r="F95" s="109"/>
      <c r="G95" s="109"/>
      <c r="H95" s="109"/>
      <c r="I95" s="127"/>
      <c r="J95" s="109"/>
      <c r="K95" s="139"/>
      <c r="L95" s="109"/>
      <c r="M95" s="109"/>
      <c r="N95" s="109"/>
      <c r="O95" s="109"/>
      <c r="P95" s="109"/>
      <c r="Q95" s="109"/>
      <c r="R95" s="109"/>
      <c r="S95" s="109"/>
      <c r="T95" s="109"/>
      <c r="U95" s="109"/>
      <c r="V95" s="109"/>
      <c r="W95" s="109"/>
      <c r="X95" s="109"/>
      <c r="Y95" s="109"/>
      <c r="Z95" s="109"/>
    </row>
    <row r="96" spans="1:27" ht="15.75" hidden="1" customHeight="1" x14ac:dyDescent="0.15">
      <c r="A96" s="85"/>
      <c r="B96" s="85"/>
      <c r="C96" s="109"/>
      <c r="D96" s="109"/>
      <c r="E96" s="109"/>
      <c r="F96" s="109"/>
      <c r="G96" s="109"/>
      <c r="H96" s="109"/>
      <c r="I96" s="127"/>
      <c r="J96" s="109"/>
      <c r="K96" s="139"/>
      <c r="L96" s="109"/>
      <c r="M96" s="109"/>
      <c r="N96" s="109"/>
      <c r="O96" s="109"/>
      <c r="P96" s="109"/>
      <c r="Q96" s="109"/>
      <c r="R96" s="109"/>
      <c r="S96" s="109"/>
      <c r="T96" s="109"/>
      <c r="U96" s="109"/>
      <c r="V96" s="109"/>
      <c r="W96" s="109"/>
      <c r="X96" s="109"/>
      <c r="Y96" s="109"/>
      <c r="Z96" s="109"/>
    </row>
    <row r="97" spans="1:26" ht="15.75" hidden="1" customHeight="1" x14ac:dyDescent="0.15">
      <c r="A97" s="85"/>
      <c r="B97" s="85"/>
      <c r="C97" s="109"/>
      <c r="D97" s="109"/>
      <c r="E97" s="109"/>
      <c r="F97" s="109"/>
      <c r="G97" s="109"/>
      <c r="H97" s="109"/>
      <c r="I97" s="127"/>
      <c r="J97" s="109"/>
      <c r="K97" s="139"/>
      <c r="L97" s="109"/>
      <c r="M97" s="109"/>
      <c r="N97" s="109"/>
      <c r="O97" s="109"/>
      <c r="P97" s="109"/>
      <c r="Q97" s="109"/>
      <c r="R97" s="109"/>
      <c r="S97" s="109"/>
      <c r="T97" s="109"/>
      <c r="U97" s="109"/>
      <c r="V97" s="109"/>
      <c r="W97" s="109"/>
      <c r="X97" s="109"/>
      <c r="Y97" s="109"/>
      <c r="Z97" s="109"/>
    </row>
    <row r="98" spans="1:26" ht="15.75" hidden="1" customHeight="1" x14ac:dyDescent="0.15">
      <c r="A98" s="85"/>
      <c r="B98" s="85"/>
      <c r="C98" s="109"/>
      <c r="D98" s="109"/>
      <c r="E98" s="109"/>
      <c r="F98" s="109"/>
      <c r="G98" s="109"/>
      <c r="H98" s="109"/>
      <c r="I98" s="127"/>
      <c r="J98" s="109"/>
      <c r="K98" s="139"/>
      <c r="L98" s="109"/>
      <c r="M98" s="109"/>
      <c r="N98" s="109"/>
      <c r="O98" s="109"/>
      <c r="P98" s="109"/>
      <c r="Q98" s="109"/>
      <c r="R98" s="109"/>
      <c r="S98" s="109"/>
      <c r="T98" s="109"/>
      <c r="U98" s="109"/>
      <c r="V98" s="109"/>
      <c r="W98" s="109"/>
      <c r="X98" s="109"/>
      <c r="Y98" s="109"/>
      <c r="Z98" s="109"/>
    </row>
    <row r="99" spans="1:26" ht="15.75" hidden="1" customHeight="1" x14ac:dyDescent="0.15">
      <c r="A99" s="85"/>
      <c r="B99" s="85"/>
      <c r="C99" s="109"/>
      <c r="D99" s="109"/>
      <c r="E99" s="109"/>
      <c r="F99" s="109"/>
      <c r="G99" s="109"/>
      <c r="H99" s="109"/>
      <c r="I99" s="127"/>
      <c r="J99" s="109"/>
      <c r="K99" s="139"/>
      <c r="L99" s="109"/>
      <c r="M99" s="109"/>
      <c r="N99" s="109"/>
      <c r="O99" s="109"/>
      <c r="P99" s="109"/>
      <c r="Q99" s="109"/>
      <c r="R99" s="109"/>
      <c r="S99" s="109"/>
      <c r="T99" s="109"/>
      <c r="U99" s="109"/>
      <c r="V99" s="109"/>
      <c r="W99" s="109"/>
      <c r="X99" s="109"/>
      <c r="Y99" s="109"/>
      <c r="Z99" s="109"/>
    </row>
    <row r="100" spans="1:26" ht="15.75" hidden="1" customHeight="1" x14ac:dyDescent="0.15">
      <c r="A100" s="85"/>
      <c r="B100" s="85"/>
      <c r="C100" s="109"/>
      <c r="D100" s="109"/>
      <c r="E100" s="109"/>
      <c r="F100" s="109"/>
      <c r="G100" s="109"/>
      <c r="H100" s="109"/>
      <c r="I100" s="127"/>
      <c r="J100" s="109"/>
      <c r="K100" s="139"/>
      <c r="L100" s="109"/>
      <c r="M100" s="109"/>
      <c r="N100" s="109"/>
      <c r="O100" s="109"/>
      <c r="P100" s="109"/>
      <c r="Q100" s="109"/>
      <c r="R100" s="109"/>
      <c r="S100" s="109"/>
      <c r="T100" s="109"/>
      <c r="U100" s="109"/>
      <c r="V100" s="109"/>
      <c r="W100" s="109"/>
      <c r="X100" s="109"/>
      <c r="Y100" s="109"/>
      <c r="Z100" s="109"/>
    </row>
    <row r="101" spans="1:26" ht="15.75" hidden="1" customHeight="1" x14ac:dyDescent="0.15">
      <c r="A101" s="85"/>
      <c r="B101" s="85"/>
      <c r="C101" s="109"/>
      <c r="D101" s="109"/>
      <c r="E101" s="109"/>
      <c r="F101" s="109"/>
      <c r="G101" s="109"/>
      <c r="H101" s="109"/>
      <c r="I101" s="127"/>
      <c r="J101" s="109"/>
      <c r="K101" s="139"/>
      <c r="L101" s="109"/>
      <c r="M101" s="109"/>
      <c r="N101" s="109"/>
      <c r="O101" s="109"/>
      <c r="P101" s="109"/>
      <c r="Q101" s="109"/>
      <c r="R101" s="109"/>
      <c r="S101" s="109"/>
      <c r="T101" s="109"/>
      <c r="U101" s="109"/>
      <c r="V101" s="109"/>
      <c r="W101" s="109"/>
      <c r="X101" s="109"/>
      <c r="Y101" s="109"/>
      <c r="Z101" s="109"/>
    </row>
    <row r="102" spans="1:26" ht="15.75" hidden="1" customHeight="1" x14ac:dyDescent="0.15">
      <c r="A102" s="85"/>
      <c r="B102" s="85"/>
      <c r="C102" s="109"/>
      <c r="D102" s="109"/>
      <c r="E102" s="109"/>
      <c r="F102" s="109"/>
      <c r="G102" s="109"/>
      <c r="H102" s="109"/>
      <c r="I102" s="127"/>
      <c r="J102" s="109"/>
      <c r="K102" s="139"/>
      <c r="L102" s="109"/>
      <c r="M102" s="109"/>
      <c r="N102" s="109"/>
      <c r="O102" s="109"/>
      <c r="P102" s="109"/>
      <c r="Q102" s="109"/>
      <c r="R102" s="109"/>
      <c r="S102" s="109"/>
      <c r="T102" s="109"/>
      <c r="U102" s="109"/>
      <c r="V102" s="109"/>
      <c r="W102" s="109"/>
      <c r="X102" s="109"/>
      <c r="Y102" s="109"/>
      <c r="Z102" s="109"/>
    </row>
    <row r="103" spans="1:26" ht="15.75" hidden="1" customHeight="1" x14ac:dyDescent="0.15">
      <c r="A103" s="85"/>
      <c r="B103" s="85"/>
      <c r="C103" s="109"/>
      <c r="D103" s="109"/>
      <c r="E103" s="109"/>
      <c r="F103" s="109"/>
      <c r="G103" s="109"/>
      <c r="H103" s="109"/>
      <c r="I103" s="127"/>
      <c r="J103" s="109"/>
      <c r="K103" s="139"/>
      <c r="L103" s="109"/>
      <c r="M103" s="109"/>
      <c r="N103" s="109"/>
      <c r="O103" s="109"/>
      <c r="P103" s="109"/>
      <c r="Q103" s="109"/>
      <c r="R103" s="109"/>
      <c r="S103" s="109"/>
      <c r="T103" s="109"/>
      <c r="U103" s="109"/>
      <c r="V103" s="109"/>
      <c r="W103" s="109"/>
      <c r="X103" s="109"/>
      <c r="Y103" s="109"/>
      <c r="Z103" s="109"/>
    </row>
    <row r="104" spans="1:26" ht="15.75" hidden="1" customHeight="1" x14ac:dyDescent="0.15">
      <c r="A104" s="85"/>
      <c r="B104" s="85"/>
      <c r="C104" s="109"/>
      <c r="D104" s="109"/>
      <c r="E104" s="109"/>
      <c r="F104" s="109"/>
      <c r="G104" s="109"/>
      <c r="H104" s="109"/>
      <c r="I104" s="127"/>
      <c r="J104" s="109"/>
      <c r="K104" s="139"/>
      <c r="L104" s="109"/>
      <c r="M104" s="109"/>
      <c r="N104" s="109"/>
      <c r="O104" s="109"/>
      <c r="P104" s="109"/>
      <c r="Q104" s="109"/>
      <c r="R104" s="109"/>
      <c r="S104" s="109"/>
      <c r="T104" s="109"/>
      <c r="U104" s="109"/>
      <c r="V104" s="109"/>
      <c r="W104" s="109"/>
      <c r="X104" s="109"/>
      <c r="Y104" s="109"/>
      <c r="Z104" s="109"/>
    </row>
    <row r="105" spans="1:26" ht="15.75" hidden="1" customHeight="1" x14ac:dyDescent="0.15">
      <c r="A105" s="85"/>
      <c r="B105" s="85"/>
      <c r="C105" s="109"/>
      <c r="D105" s="109"/>
      <c r="E105" s="109"/>
      <c r="F105" s="109"/>
      <c r="G105" s="109"/>
      <c r="H105" s="109"/>
      <c r="I105" s="127"/>
      <c r="J105" s="109"/>
      <c r="K105" s="139"/>
      <c r="L105" s="109"/>
      <c r="M105" s="109"/>
      <c r="N105" s="109"/>
      <c r="O105" s="109"/>
      <c r="P105" s="109"/>
      <c r="Q105" s="109"/>
      <c r="R105" s="109"/>
      <c r="S105" s="109"/>
      <c r="T105" s="109"/>
      <c r="U105" s="109"/>
      <c r="V105" s="109"/>
      <c r="W105" s="109"/>
      <c r="X105" s="109"/>
      <c r="Y105" s="109"/>
      <c r="Z105" s="109"/>
    </row>
    <row r="106" spans="1:26" ht="15.75" hidden="1" customHeight="1" x14ac:dyDescent="0.15">
      <c r="A106" s="85"/>
      <c r="B106" s="85"/>
      <c r="C106" s="109"/>
      <c r="D106" s="109"/>
      <c r="E106" s="109"/>
      <c r="F106" s="109"/>
      <c r="G106" s="109"/>
      <c r="H106" s="109"/>
      <c r="I106" s="127"/>
      <c r="J106" s="109"/>
      <c r="K106" s="139"/>
      <c r="L106" s="109"/>
      <c r="M106" s="109"/>
      <c r="N106" s="109"/>
      <c r="O106" s="109"/>
      <c r="P106" s="109"/>
      <c r="Q106" s="109"/>
      <c r="R106" s="109"/>
      <c r="S106" s="109"/>
      <c r="T106" s="109"/>
      <c r="U106" s="109"/>
      <c r="V106" s="109"/>
      <c r="W106" s="109"/>
      <c r="X106" s="109"/>
      <c r="Y106" s="109"/>
      <c r="Z106" s="109"/>
    </row>
    <row r="107" spans="1:26" ht="15.75" hidden="1" customHeight="1" x14ac:dyDescent="0.15">
      <c r="A107" s="85"/>
      <c r="B107" s="85"/>
      <c r="C107" s="109"/>
      <c r="D107" s="109"/>
      <c r="E107" s="109"/>
      <c r="F107" s="109"/>
      <c r="G107" s="109"/>
      <c r="H107" s="109"/>
      <c r="I107" s="127"/>
      <c r="J107" s="109"/>
      <c r="K107" s="139"/>
      <c r="L107" s="109"/>
      <c r="M107" s="109"/>
      <c r="N107" s="109"/>
      <c r="O107" s="109"/>
      <c r="P107" s="109"/>
      <c r="Q107" s="109"/>
      <c r="R107" s="109"/>
      <c r="S107" s="109"/>
      <c r="T107" s="109"/>
      <c r="U107" s="109"/>
      <c r="V107" s="109"/>
      <c r="W107" s="109"/>
      <c r="X107" s="109"/>
      <c r="Y107" s="109"/>
      <c r="Z107" s="109"/>
    </row>
    <row r="108" spans="1:26" ht="20.100000000000001" customHeight="1" x14ac:dyDescent="0.15">
      <c r="A108" s="85"/>
      <c r="B108" s="85"/>
      <c r="C108" s="109"/>
      <c r="D108" s="109"/>
      <c r="E108" s="109"/>
      <c r="F108" s="109"/>
      <c r="G108" s="109"/>
      <c r="H108" s="109"/>
      <c r="I108" s="127"/>
      <c r="J108" s="109"/>
      <c r="K108" s="139"/>
      <c r="L108" s="109"/>
      <c r="M108" s="109"/>
      <c r="N108" s="109"/>
      <c r="O108" s="109"/>
      <c r="P108" s="109"/>
      <c r="Q108" s="109"/>
      <c r="R108" s="109"/>
      <c r="S108" s="109"/>
      <c r="T108" s="109"/>
      <c r="U108" s="109"/>
      <c r="V108" s="109"/>
      <c r="W108" s="109"/>
      <c r="X108" s="109"/>
      <c r="Y108" s="109"/>
      <c r="Z108" s="109"/>
    </row>
    <row r="109" spans="1:26" ht="20.100000000000001" customHeight="1" x14ac:dyDescent="0.15">
      <c r="A109" s="85"/>
      <c r="B109" s="85"/>
      <c r="C109" s="96" t="s">
        <v>122</v>
      </c>
      <c r="D109" s="97"/>
      <c r="E109" s="97"/>
      <c r="F109" s="97"/>
      <c r="G109" s="97"/>
      <c r="H109" s="98"/>
      <c r="Q109" s="140"/>
    </row>
    <row r="110" spans="1:26" ht="15" customHeight="1" x14ac:dyDescent="0.15">
      <c r="A110" s="85"/>
      <c r="B110" s="85"/>
      <c r="C110" s="141"/>
      <c r="D110" s="142"/>
      <c r="E110" s="142"/>
      <c r="F110" s="142"/>
      <c r="G110" s="142"/>
      <c r="H110" s="142"/>
      <c r="I110" s="143"/>
      <c r="J110" s="101"/>
      <c r="K110" s="143"/>
      <c r="L110" s="101"/>
      <c r="M110" s="101"/>
      <c r="N110" s="101"/>
      <c r="O110" s="101"/>
      <c r="P110" s="101"/>
      <c r="Q110" s="144"/>
      <c r="R110" s="101"/>
      <c r="S110" s="101"/>
      <c r="T110" s="101"/>
      <c r="U110" s="101"/>
      <c r="V110" s="101"/>
      <c r="W110" s="101"/>
      <c r="X110" s="101"/>
      <c r="Y110" s="101"/>
      <c r="Z110" s="102"/>
    </row>
    <row r="111" spans="1:26" ht="30" customHeight="1" x14ac:dyDescent="0.15">
      <c r="A111" s="85"/>
      <c r="B111" s="85"/>
      <c r="C111" s="141"/>
      <c r="D111" s="145" t="s">
        <v>207</v>
      </c>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08"/>
    </row>
    <row r="112" spans="1:26" ht="20.100000000000001" customHeight="1" x14ac:dyDescent="0.15">
      <c r="A112" s="85"/>
      <c r="B112" s="85"/>
      <c r="C112" s="103"/>
      <c r="D112" s="104">
        <v>1</v>
      </c>
      <c r="E112" s="80" t="s">
        <v>120</v>
      </c>
      <c r="I112" s="11"/>
      <c r="J112" s="11"/>
      <c r="K112" s="11"/>
      <c r="L112" s="11"/>
      <c r="M112" s="11"/>
      <c r="N112" s="11"/>
      <c r="O112" s="11"/>
      <c r="P112" s="11"/>
      <c r="Q112" s="16"/>
      <c r="R112" s="11"/>
      <c r="S112" s="11"/>
      <c r="T112" s="11"/>
      <c r="U112" s="11"/>
      <c r="V112" s="11"/>
      <c r="W112" s="11"/>
      <c r="X112" s="11"/>
      <c r="Y112" s="11"/>
      <c r="Z112" s="108"/>
    </row>
    <row r="113" spans="1:26" ht="20.100000000000001" customHeight="1" x14ac:dyDescent="0.15">
      <c r="A113" s="85"/>
      <c r="B113" s="85"/>
      <c r="C113" s="103"/>
      <c r="D113" s="104"/>
      <c r="E113" s="109"/>
      <c r="F113" s="109"/>
      <c r="G113" s="109"/>
      <c r="H113" s="109"/>
      <c r="I113" s="116"/>
      <c r="J113" s="111" t="s">
        <v>121</v>
      </c>
      <c r="K113" s="146"/>
      <c r="L113" s="110"/>
      <c r="M113" s="110"/>
      <c r="N113" s="110"/>
      <c r="O113" s="110"/>
      <c r="P113" s="110"/>
      <c r="Q113" s="147"/>
      <c r="R113" s="110"/>
      <c r="S113" s="110"/>
      <c r="T113" s="110"/>
      <c r="U113" s="110"/>
      <c r="V113" s="110"/>
      <c r="W113" s="110"/>
      <c r="X113" s="110"/>
      <c r="Y113" s="110"/>
      <c r="Z113" s="108"/>
    </row>
    <row r="114" spans="1:26" ht="20.100000000000001" customHeight="1" x14ac:dyDescent="0.15">
      <c r="A114" s="85">
        <f>IF(AND(TRIM($I114)&lt;&gt;"", NOT(OR(IFERROR(SEARCH(" ",$I114),0)&gt;0, IFERROR(SEARCH("　",$I114),0)&gt;0))), 1001, 0)</f>
        <v>0</v>
      </c>
      <c r="B114" s="85"/>
      <c r="C114" s="103"/>
      <c r="D114" s="104">
        <f>D112+1</f>
        <v>2</v>
      </c>
      <c r="E114" s="80" t="s">
        <v>163</v>
      </c>
      <c r="I114" s="11"/>
      <c r="J114" s="11"/>
      <c r="K114" s="11"/>
      <c r="L114" s="11"/>
      <c r="M114" s="11"/>
      <c r="N114" s="11"/>
      <c r="O114" s="11"/>
      <c r="P114" s="11"/>
      <c r="Q114" s="11"/>
      <c r="R114" s="11"/>
      <c r="S114" s="11"/>
      <c r="T114" s="11"/>
      <c r="U114" s="11"/>
      <c r="V114" s="11"/>
      <c r="W114" s="11"/>
      <c r="X114" s="11"/>
      <c r="Y114" s="11"/>
      <c r="Z114" s="108"/>
    </row>
    <row r="115" spans="1:26" ht="20.100000000000001" customHeight="1" x14ac:dyDescent="0.15">
      <c r="A115" s="85"/>
      <c r="B115" s="85"/>
      <c r="C115" s="103"/>
      <c r="D115" s="104"/>
      <c r="E115" s="109"/>
      <c r="F115" s="109"/>
      <c r="G115" s="109"/>
      <c r="H115" s="109"/>
      <c r="I115" s="116"/>
      <c r="J115" s="111" t="s">
        <v>158</v>
      </c>
      <c r="K115" s="111"/>
      <c r="L115" s="111"/>
      <c r="M115" s="111"/>
      <c r="N115" s="111"/>
      <c r="O115" s="111"/>
      <c r="P115" s="111"/>
      <c r="Q115" s="111"/>
      <c r="R115" s="111"/>
      <c r="S115" s="111"/>
      <c r="T115" s="111"/>
      <c r="U115" s="111"/>
      <c r="V115" s="111"/>
      <c r="W115" s="111"/>
      <c r="X115" s="111"/>
      <c r="Y115" s="111"/>
      <c r="Z115" s="108"/>
    </row>
    <row r="116" spans="1:26" ht="20.100000000000001" customHeight="1" x14ac:dyDescent="0.15">
      <c r="A116" s="85">
        <f>IF(AND(TRIM($I116)&lt;&gt;"", NOT(OR(IFERROR(SEARCH(" ",$I116),0)&gt;0, IFERROR(SEARCH("　",$I116),0)&gt;0))), 1001, 0)</f>
        <v>0</v>
      </c>
      <c r="B116" s="85"/>
      <c r="C116" s="103"/>
      <c r="D116" s="104">
        <f>D114+1</f>
        <v>3</v>
      </c>
      <c r="E116" s="80" t="s">
        <v>164</v>
      </c>
      <c r="I116" s="11"/>
      <c r="J116" s="11"/>
      <c r="K116" s="11"/>
      <c r="L116" s="11"/>
      <c r="M116" s="11"/>
      <c r="N116" s="11"/>
      <c r="O116" s="11"/>
      <c r="P116" s="11"/>
      <c r="Q116" s="11"/>
      <c r="R116" s="11"/>
      <c r="S116" s="11"/>
      <c r="T116" s="11"/>
      <c r="U116" s="11"/>
      <c r="V116" s="11"/>
      <c r="W116" s="11"/>
      <c r="X116" s="11"/>
      <c r="Y116" s="11"/>
      <c r="Z116" s="108"/>
    </row>
    <row r="117" spans="1:26" ht="20.100000000000001" customHeight="1" x14ac:dyDescent="0.15">
      <c r="A117" s="85"/>
      <c r="B117" s="85"/>
      <c r="C117" s="103"/>
      <c r="D117" s="109"/>
      <c r="E117" s="109"/>
      <c r="F117" s="109"/>
      <c r="G117" s="109"/>
      <c r="H117" s="109"/>
      <c r="I117" s="116"/>
      <c r="J117" s="111" t="s">
        <v>5</v>
      </c>
      <c r="K117" s="111"/>
      <c r="L117" s="111"/>
      <c r="M117" s="111"/>
      <c r="N117" s="111"/>
      <c r="O117" s="111"/>
      <c r="P117" s="111"/>
      <c r="Q117" s="111"/>
      <c r="R117" s="111"/>
      <c r="S117" s="111"/>
      <c r="T117" s="111"/>
      <c r="U117" s="111"/>
      <c r="V117" s="111"/>
      <c r="W117" s="111"/>
      <c r="X117" s="111"/>
      <c r="Y117" s="111"/>
      <c r="Z117" s="108"/>
    </row>
    <row r="118" spans="1:26" ht="20.100000000000001" customHeight="1" x14ac:dyDescent="0.15">
      <c r="A118" s="85"/>
      <c r="B118" s="85"/>
      <c r="C118" s="103"/>
      <c r="D118" s="104">
        <f>D116+1</f>
        <v>4</v>
      </c>
      <c r="E118" s="80" t="s">
        <v>0</v>
      </c>
      <c r="I118" s="17"/>
      <c r="J118" s="18"/>
      <c r="K118" s="18"/>
      <c r="L118" s="18"/>
      <c r="M118" s="18"/>
      <c r="N118" s="109"/>
      <c r="O118" s="109"/>
      <c r="P118" s="109"/>
      <c r="Q118" s="109"/>
      <c r="R118" s="109"/>
      <c r="S118" s="109"/>
      <c r="T118" s="109"/>
      <c r="U118" s="109"/>
      <c r="V118" s="109"/>
      <c r="W118" s="109"/>
      <c r="X118" s="109"/>
      <c r="Y118" s="109"/>
      <c r="Z118" s="108"/>
    </row>
    <row r="119" spans="1:26" ht="20.100000000000001" customHeight="1" x14ac:dyDescent="0.15">
      <c r="A119" s="85"/>
      <c r="B119" s="85"/>
      <c r="C119" s="103"/>
      <c r="D119" s="104"/>
      <c r="E119" s="109"/>
      <c r="F119" s="109"/>
      <c r="G119" s="109"/>
      <c r="H119" s="109"/>
      <c r="I119" s="106"/>
      <c r="J119" s="111" t="s">
        <v>196</v>
      </c>
      <c r="K119" s="110"/>
      <c r="L119" s="110"/>
      <c r="M119" s="110"/>
      <c r="N119" s="110"/>
      <c r="O119" s="110"/>
      <c r="P119" s="110"/>
      <c r="Q119" s="110"/>
      <c r="R119" s="110"/>
      <c r="S119" s="110"/>
      <c r="T119" s="110"/>
      <c r="U119" s="110"/>
      <c r="V119" s="110"/>
      <c r="W119" s="110"/>
      <c r="X119" s="110"/>
      <c r="Y119" s="110"/>
      <c r="Z119" s="108"/>
    </row>
    <row r="120" spans="1:26" ht="20.100000000000001" customHeight="1" x14ac:dyDescent="0.15">
      <c r="A120" s="85">
        <f>IF(AND(TRIM($I120)&lt;&gt;"", AND(OR(ISERROR(FIND("@"&amp;LEFT($I120,3)&amp;"@", 都道府県3))=FALSE, ISERROR(FIND("@"&amp;LEFT($I120,4)&amp;"@",都道府県4))=FALSE))=FALSE), 1001, 0)</f>
        <v>0</v>
      </c>
      <c r="B120" s="85"/>
      <c r="C120" s="103"/>
      <c r="D120" s="104">
        <f>D118+1</f>
        <v>5</v>
      </c>
      <c r="E120" s="80" t="s">
        <v>123</v>
      </c>
      <c r="I120" s="12"/>
      <c r="J120" s="12"/>
      <c r="K120" s="12"/>
      <c r="L120" s="12"/>
      <c r="M120" s="12"/>
      <c r="N120" s="12"/>
      <c r="O120" s="12"/>
      <c r="P120" s="12"/>
      <c r="Q120" s="13"/>
      <c r="R120" s="12"/>
      <c r="S120" s="12"/>
      <c r="T120" s="12"/>
      <c r="U120" s="12"/>
      <c r="V120" s="12"/>
      <c r="W120" s="12"/>
      <c r="X120" s="12"/>
      <c r="Y120" s="12"/>
      <c r="Z120" s="108"/>
    </row>
    <row r="121" spans="1:26" ht="20.100000000000001" customHeight="1" x14ac:dyDescent="0.15">
      <c r="A121" s="85"/>
      <c r="B121" s="85"/>
      <c r="C121" s="103"/>
      <c r="D121" s="104"/>
      <c r="E121" s="109"/>
      <c r="F121" s="109"/>
      <c r="G121" s="109"/>
      <c r="H121" s="109"/>
      <c r="I121" s="106"/>
      <c r="J121" s="111" t="s">
        <v>195</v>
      </c>
      <c r="K121" s="110"/>
      <c r="L121" s="110"/>
      <c r="M121" s="110"/>
      <c r="N121" s="110"/>
      <c r="O121" s="110"/>
      <c r="P121" s="110"/>
      <c r="Q121" s="110"/>
      <c r="R121" s="110"/>
      <c r="S121" s="110"/>
      <c r="T121" s="110"/>
      <c r="U121" s="110"/>
      <c r="V121" s="110"/>
      <c r="W121" s="110"/>
      <c r="X121" s="110"/>
      <c r="Y121" s="110"/>
      <c r="Z121" s="108"/>
    </row>
    <row r="122" spans="1:26" ht="20.100000000000001" customHeight="1" x14ac:dyDescent="0.15">
      <c r="A122" s="85">
        <f>IF(AND(TRIM($I122)&lt;&gt;"", NOT(AND(ISNUMBER(VALUE(SUBSTITUTE($I122,"-",""))), IFERROR(SEARCH("-",$I122),0)&gt;0))), 1001, 0)</f>
        <v>0</v>
      </c>
      <c r="B122" s="85"/>
      <c r="C122" s="103"/>
      <c r="D122" s="104">
        <f>D120+1</f>
        <v>6</v>
      </c>
      <c r="E122" s="80" t="s">
        <v>3</v>
      </c>
      <c r="I122" s="11"/>
      <c r="J122" s="11"/>
      <c r="K122" s="11"/>
      <c r="L122" s="11"/>
      <c r="M122" s="11"/>
      <c r="O122" s="117" t="s">
        <v>116</v>
      </c>
      <c r="P122" s="1"/>
      <c r="Q122" s="80" t="s">
        <v>117</v>
      </c>
      <c r="Y122" s="110"/>
      <c r="Z122" s="108"/>
    </row>
    <row r="123" spans="1:26" ht="20.100000000000001" customHeight="1" x14ac:dyDescent="0.15">
      <c r="A123" s="85"/>
      <c r="B123" s="85"/>
      <c r="C123" s="113"/>
      <c r="D123" s="109"/>
      <c r="E123" s="109"/>
      <c r="F123" s="109"/>
      <c r="G123" s="109"/>
      <c r="H123" s="109"/>
      <c r="I123" s="106"/>
      <c r="J123" s="111" t="s">
        <v>223</v>
      </c>
      <c r="K123" s="110"/>
      <c r="L123" s="110"/>
      <c r="M123" s="110"/>
      <c r="N123" s="110"/>
      <c r="O123" s="110"/>
      <c r="P123" s="110"/>
      <c r="Q123" s="110"/>
      <c r="R123" s="110"/>
      <c r="S123" s="110"/>
      <c r="T123" s="110"/>
      <c r="U123" s="110"/>
      <c r="V123" s="110"/>
      <c r="W123" s="110"/>
      <c r="X123" s="110"/>
      <c r="Y123" s="110"/>
      <c r="Z123" s="108"/>
    </row>
    <row r="124" spans="1:26" ht="20.100000000000001" customHeight="1" x14ac:dyDescent="0.15">
      <c r="A124" s="85">
        <f>IF(AND(TRIM($I124)&lt;&gt;"", NOT(AND(ISNUMBER(VALUE(SUBSTITUTE($I124,"-",""))), IFERROR(SEARCH("-",$I124),0)&gt;0))), 1001, 0)</f>
        <v>0</v>
      </c>
      <c r="B124" s="85"/>
      <c r="C124" s="103"/>
      <c r="D124" s="104">
        <f>D122+1</f>
        <v>7</v>
      </c>
      <c r="E124" s="80" t="s">
        <v>4</v>
      </c>
      <c r="I124" s="11"/>
      <c r="J124" s="11"/>
      <c r="K124" s="11"/>
      <c r="L124" s="11"/>
      <c r="M124" s="11"/>
      <c r="N124" s="110"/>
      <c r="O124" s="110"/>
      <c r="P124" s="110"/>
      <c r="Q124" s="110"/>
      <c r="R124" s="110"/>
      <c r="S124" s="110"/>
      <c r="T124" s="110"/>
      <c r="U124" s="110"/>
      <c r="V124" s="110"/>
      <c r="W124" s="110"/>
      <c r="X124" s="110"/>
      <c r="Y124" s="110"/>
      <c r="Z124" s="108"/>
    </row>
    <row r="125" spans="1:26" ht="20.100000000000001" customHeight="1" x14ac:dyDescent="0.15">
      <c r="A125" s="85"/>
      <c r="B125" s="85"/>
      <c r="C125" s="113"/>
      <c r="D125" s="109"/>
      <c r="E125" s="109"/>
      <c r="F125" s="109"/>
      <c r="G125" s="109"/>
      <c r="H125" s="109"/>
      <c r="I125" s="106"/>
      <c r="J125" s="111" t="s">
        <v>200</v>
      </c>
      <c r="K125" s="110"/>
      <c r="L125" s="110"/>
      <c r="M125" s="110"/>
      <c r="N125" s="110"/>
      <c r="O125" s="110"/>
      <c r="P125" s="110"/>
      <c r="Q125" s="110"/>
      <c r="R125" s="110"/>
      <c r="S125" s="110"/>
      <c r="T125" s="110"/>
      <c r="U125" s="110"/>
      <c r="V125" s="110"/>
      <c r="W125" s="110"/>
      <c r="X125" s="110"/>
      <c r="Y125" s="110"/>
      <c r="Z125" s="108"/>
    </row>
    <row r="126" spans="1:26" ht="20.100000000000001" customHeight="1" x14ac:dyDescent="0.15">
      <c r="A126" s="85">
        <f>IF(AND(TRIM($I126)&lt;&gt;"", NOT(IFERROR(SEARCH("@",$I126),0)&gt;0)), 1001, 0)</f>
        <v>0</v>
      </c>
      <c r="B126" s="85"/>
      <c r="C126" s="103"/>
      <c r="D126" s="104">
        <f>D124+1</f>
        <v>8</v>
      </c>
      <c r="E126" s="80" t="s">
        <v>124</v>
      </c>
      <c r="I126" s="11"/>
      <c r="J126" s="11"/>
      <c r="K126" s="11"/>
      <c r="L126" s="11"/>
      <c r="M126" s="11"/>
      <c r="N126" s="11"/>
      <c r="O126" s="11"/>
      <c r="P126" s="11"/>
      <c r="Q126" s="15"/>
      <c r="R126" s="11"/>
      <c r="S126" s="11"/>
      <c r="T126" s="11"/>
      <c r="U126" s="11"/>
      <c r="V126" s="11"/>
      <c r="W126" s="11"/>
      <c r="X126" s="11"/>
      <c r="Y126" s="11"/>
      <c r="Z126" s="108"/>
    </row>
    <row r="127" spans="1:26" ht="20.100000000000001" customHeight="1" x14ac:dyDescent="0.15">
      <c r="A127" s="85"/>
      <c r="B127" s="85"/>
      <c r="C127" s="113"/>
      <c r="D127" s="109"/>
      <c r="E127" s="109"/>
      <c r="F127" s="109"/>
      <c r="G127" s="109"/>
      <c r="H127" s="109"/>
      <c r="I127" s="106"/>
      <c r="J127" s="111" t="s">
        <v>198</v>
      </c>
      <c r="K127" s="146"/>
      <c r="L127" s="110"/>
      <c r="M127" s="110"/>
      <c r="N127" s="110"/>
      <c r="O127" s="110"/>
      <c r="P127" s="110"/>
      <c r="Q127" s="148"/>
      <c r="R127" s="110"/>
      <c r="S127" s="110"/>
      <c r="T127" s="110"/>
      <c r="U127" s="110"/>
      <c r="V127" s="110"/>
      <c r="W127" s="110"/>
      <c r="X127" s="110"/>
      <c r="Y127" s="110"/>
      <c r="Z127" s="108"/>
    </row>
    <row r="128" spans="1:26" ht="20.100000000000001" customHeight="1" x14ac:dyDescent="0.15">
      <c r="A128" s="85"/>
      <c r="B128" s="85"/>
      <c r="C128" s="122"/>
      <c r="D128" s="123"/>
      <c r="E128" s="123"/>
      <c r="F128" s="123"/>
      <c r="G128" s="123"/>
      <c r="H128" s="123"/>
      <c r="I128" s="125"/>
      <c r="J128" s="124"/>
      <c r="K128" s="125"/>
      <c r="L128" s="124"/>
      <c r="M128" s="124"/>
      <c r="N128" s="124"/>
      <c r="O128" s="124"/>
      <c r="P128" s="124"/>
      <c r="Q128" s="149"/>
      <c r="R128" s="124"/>
      <c r="S128" s="124"/>
      <c r="T128" s="124"/>
      <c r="U128" s="124"/>
      <c r="V128" s="124"/>
      <c r="W128" s="124"/>
      <c r="X128" s="124"/>
      <c r="Y128" s="124"/>
      <c r="Z128" s="126"/>
    </row>
    <row r="129" spans="1:26" ht="20.100000000000001" customHeight="1" x14ac:dyDescent="0.15">
      <c r="A129" s="85"/>
      <c r="B129" s="85"/>
      <c r="C129" s="109"/>
      <c r="D129" s="109"/>
      <c r="E129" s="109"/>
      <c r="F129" s="109"/>
      <c r="G129" s="109"/>
      <c r="H129" s="109"/>
      <c r="I129" s="128"/>
      <c r="J129" s="128"/>
      <c r="K129" s="128"/>
      <c r="L129" s="128"/>
      <c r="M129" s="128"/>
      <c r="N129" s="128"/>
      <c r="O129" s="128"/>
      <c r="P129" s="128"/>
      <c r="Q129" s="150"/>
      <c r="R129" s="128"/>
      <c r="S129" s="128"/>
      <c r="T129" s="128"/>
      <c r="U129" s="128"/>
      <c r="V129" s="128"/>
      <c r="W129" s="128"/>
      <c r="X129" s="128"/>
      <c r="Y129" s="128"/>
      <c r="Z129" s="109"/>
    </row>
    <row r="130" spans="1:26" ht="15.75" hidden="1" customHeight="1" x14ac:dyDescent="0.15">
      <c r="A130" s="85"/>
      <c r="B130" s="85"/>
      <c r="C130" s="109"/>
      <c r="D130" s="109"/>
      <c r="E130" s="109"/>
      <c r="F130" s="109"/>
      <c r="G130" s="109"/>
      <c r="H130" s="109"/>
      <c r="I130" s="128"/>
      <c r="J130" s="128"/>
      <c r="K130" s="128"/>
      <c r="L130" s="128"/>
      <c r="M130" s="128"/>
      <c r="N130" s="128"/>
      <c r="O130" s="128"/>
      <c r="P130" s="128"/>
      <c r="Q130" s="150"/>
      <c r="R130" s="128"/>
      <c r="S130" s="128"/>
      <c r="T130" s="128"/>
      <c r="U130" s="128"/>
      <c r="V130" s="128"/>
      <c r="W130" s="128"/>
      <c r="X130" s="128"/>
      <c r="Y130" s="128"/>
      <c r="Z130" s="109"/>
    </row>
    <row r="131" spans="1:26" ht="15.75" hidden="1" customHeight="1" x14ac:dyDescent="0.15">
      <c r="A131" s="85"/>
      <c r="B131" s="85"/>
      <c r="C131" s="109"/>
      <c r="D131" s="109"/>
      <c r="E131" s="109"/>
      <c r="F131" s="109"/>
      <c r="G131" s="109"/>
      <c r="H131" s="109"/>
      <c r="I131" s="128"/>
      <c r="J131" s="128"/>
      <c r="K131" s="128"/>
      <c r="L131" s="128"/>
      <c r="M131" s="128"/>
      <c r="N131" s="128"/>
      <c r="O131" s="128"/>
      <c r="P131" s="128"/>
      <c r="Q131" s="150"/>
      <c r="R131" s="128"/>
      <c r="S131" s="128"/>
      <c r="T131" s="128"/>
      <c r="U131" s="128"/>
      <c r="V131" s="128"/>
      <c r="W131" s="128"/>
      <c r="X131" s="128"/>
      <c r="Y131" s="128"/>
      <c r="Z131" s="109"/>
    </row>
    <row r="132" spans="1:26" ht="15.75" hidden="1" customHeight="1" x14ac:dyDescent="0.15">
      <c r="A132" s="85"/>
      <c r="B132" s="85"/>
      <c r="C132" s="109"/>
      <c r="D132" s="109"/>
      <c r="E132" s="109"/>
      <c r="F132" s="109"/>
      <c r="G132" s="109"/>
      <c r="H132" s="109"/>
      <c r="I132" s="128"/>
      <c r="J132" s="128"/>
      <c r="K132" s="128"/>
      <c r="L132" s="128"/>
      <c r="M132" s="128"/>
      <c r="N132" s="128"/>
      <c r="O132" s="128"/>
      <c r="P132" s="128"/>
      <c r="Q132" s="150"/>
      <c r="R132" s="128"/>
      <c r="S132" s="128"/>
      <c r="T132" s="128"/>
      <c r="U132" s="128"/>
      <c r="V132" s="128"/>
      <c r="W132" s="128"/>
      <c r="X132" s="128"/>
      <c r="Y132" s="128"/>
      <c r="Z132" s="109"/>
    </row>
    <row r="133" spans="1:26" ht="15.75" hidden="1" customHeight="1" x14ac:dyDescent="0.15">
      <c r="A133" s="85"/>
      <c r="B133" s="85"/>
      <c r="C133" s="109"/>
      <c r="D133" s="109"/>
      <c r="E133" s="109"/>
      <c r="F133" s="109"/>
      <c r="G133" s="109"/>
      <c r="H133" s="109"/>
      <c r="I133" s="128"/>
      <c r="J133" s="128"/>
      <c r="K133" s="128"/>
      <c r="L133" s="128"/>
      <c r="M133" s="128"/>
      <c r="N133" s="128"/>
      <c r="O133" s="128"/>
      <c r="P133" s="128"/>
      <c r="Q133" s="150"/>
      <c r="R133" s="128"/>
      <c r="S133" s="128"/>
      <c r="T133" s="128"/>
      <c r="U133" s="128"/>
      <c r="V133" s="128"/>
      <c r="W133" s="128"/>
      <c r="X133" s="128"/>
      <c r="Y133" s="128"/>
      <c r="Z133" s="109"/>
    </row>
    <row r="134" spans="1:26" ht="15.75" hidden="1" customHeight="1" x14ac:dyDescent="0.15">
      <c r="A134" s="85"/>
      <c r="B134" s="85"/>
      <c r="C134" s="109"/>
      <c r="D134" s="109"/>
      <c r="E134" s="109"/>
      <c r="F134" s="109"/>
      <c r="G134" s="109"/>
      <c r="H134" s="109"/>
      <c r="I134" s="128"/>
      <c r="J134" s="128"/>
      <c r="K134" s="128"/>
      <c r="L134" s="128"/>
      <c r="M134" s="128"/>
      <c r="N134" s="128"/>
      <c r="O134" s="128"/>
      <c r="P134" s="128"/>
      <c r="Q134" s="150"/>
      <c r="R134" s="128"/>
      <c r="S134" s="128"/>
      <c r="T134" s="128"/>
      <c r="U134" s="128"/>
      <c r="V134" s="128"/>
      <c r="W134" s="128"/>
      <c r="X134" s="128"/>
      <c r="Y134" s="128"/>
      <c r="Z134" s="109"/>
    </row>
    <row r="135" spans="1:26" ht="15.75" hidden="1" customHeight="1" x14ac:dyDescent="0.15">
      <c r="A135" s="85"/>
      <c r="B135" s="85"/>
      <c r="C135" s="109"/>
      <c r="D135" s="109"/>
      <c r="E135" s="109"/>
      <c r="F135" s="109"/>
      <c r="G135" s="109"/>
      <c r="H135" s="109"/>
      <c r="I135" s="128"/>
      <c r="J135" s="128"/>
      <c r="K135" s="128"/>
      <c r="L135" s="128"/>
      <c r="M135" s="128"/>
      <c r="N135" s="128"/>
      <c r="O135" s="128"/>
      <c r="P135" s="128"/>
      <c r="Q135" s="150"/>
      <c r="R135" s="128"/>
      <c r="S135" s="128"/>
      <c r="T135" s="128"/>
      <c r="U135" s="128"/>
      <c r="V135" s="128"/>
      <c r="W135" s="128"/>
      <c r="X135" s="128"/>
      <c r="Y135" s="128"/>
      <c r="Z135" s="109"/>
    </row>
    <row r="136" spans="1:26" ht="15.75" hidden="1" customHeight="1" x14ac:dyDescent="0.15">
      <c r="A136" s="85"/>
      <c r="B136" s="85"/>
      <c r="C136" s="109"/>
      <c r="D136" s="109"/>
      <c r="E136" s="109"/>
      <c r="F136" s="109"/>
      <c r="G136" s="109"/>
      <c r="H136" s="109"/>
      <c r="I136" s="128"/>
      <c r="J136" s="128"/>
      <c r="K136" s="128"/>
      <c r="L136" s="128"/>
      <c r="M136" s="128"/>
      <c r="N136" s="128"/>
      <c r="O136" s="128"/>
      <c r="P136" s="128"/>
      <c r="Q136" s="150"/>
      <c r="R136" s="128"/>
      <c r="S136" s="128"/>
      <c r="T136" s="128"/>
      <c r="U136" s="128"/>
      <c r="V136" s="128"/>
      <c r="W136" s="128"/>
      <c r="X136" s="128"/>
      <c r="Y136" s="128"/>
      <c r="Z136" s="109"/>
    </row>
    <row r="137" spans="1:26" ht="15.75" hidden="1" customHeight="1" x14ac:dyDescent="0.15">
      <c r="A137" s="85"/>
      <c r="B137" s="85"/>
      <c r="C137" s="109"/>
      <c r="D137" s="109"/>
      <c r="E137" s="109"/>
      <c r="F137" s="109"/>
      <c r="G137" s="109"/>
      <c r="H137" s="109"/>
      <c r="I137" s="128"/>
      <c r="J137" s="128"/>
      <c r="K137" s="128"/>
      <c r="L137" s="128"/>
      <c r="M137" s="128"/>
      <c r="N137" s="128"/>
      <c r="O137" s="128"/>
      <c r="P137" s="128"/>
      <c r="Q137" s="150"/>
      <c r="R137" s="128"/>
      <c r="S137" s="128"/>
      <c r="T137" s="128"/>
      <c r="U137" s="128"/>
      <c r="V137" s="128"/>
      <c r="W137" s="128"/>
      <c r="X137" s="128"/>
      <c r="Y137" s="128"/>
      <c r="Z137" s="109"/>
    </row>
    <row r="138" spans="1:26" ht="15.75" hidden="1" customHeight="1" x14ac:dyDescent="0.15">
      <c r="A138" s="85"/>
      <c r="B138" s="85"/>
      <c r="C138" s="109"/>
      <c r="D138" s="109"/>
      <c r="E138" s="109"/>
      <c r="F138" s="109"/>
      <c r="G138" s="109"/>
      <c r="H138" s="109"/>
      <c r="I138" s="128"/>
      <c r="J138" s="128"/>
      <c r="K138" s="128"/>
      <c r="L138" s="128"/>
      <c r="M138" s="128"/>
      <c r="N138" s="128"/>
      <c r="O138" s="128"/>
      <c r="P138" s="128"/>
      <c r="Q138" s="150"/>
      <c r="R138" s="128"/>
      <c r="S138" s="128"/>
      <c r="T138" s="128"/>
      <c r="U138" s="128"/>
      <c r="V138" s="128"/>
      <c r="W138" s="128"/>
      <c r="X138" s="128"/>
      <c r="Y138" s="128"/>
      <c r="Z138" s="109"/>
    </row>
    <row r="139" spans="1:26" ht="15.75" hidden="1" customHeight="1" x14ac:dyDescent="0.15">
      <c r="A139" s="85"/>
      <c r="B139" s="85"/>
      <c r="C139" s="109"/>
      <c r="D139" s="109"/>
      <c r="E139" s="109"/>
      <c r="F139" s="109"/>
      <c r="G139" s="109"/>
      <c r="H139" s="109"/>
      <c r="I139" s="128"/>
      <c r="J139" s="128"/>
      <c r="K139" s="128"/>
      <c r="L139" s="128"/>
      <c r="M139" s="128"/>
      <c r="N139" s="128"/>
      <c r="O139" s="128"/>
      <c r="P139" s="128"/>
      <c r="Q139" s="150"/>
      <c r="R139" s="128"/>
      <c r="S139" s="128"/>
      <c r="T139" s="128"/>
      <c r="U139" s="128"/>
      <c r="V139" s="128"/>
      <c r="W139" s="128"/>
      <c r="X139" s="128"/>
      <c r="Y139" s="128"/>
      <c r="Z139" s="109"/>
    </row>
    <row r="140" spans="1:26" ht="15.75" hidden="1" customHeight="1" x14ac:dyDescent="0.15">
      <c r="A140" s="85"/>
      <c r="B140" s="85"/>
      <c r="C140" s="109"/>
      <c r="D140" s="109"/>
      <c r="E140" s="109"/>
      <c r="F140" s="109"/>
      <c r="G140" s="109"/>
      <c r="H140" s="109"/>
      <c r="I140" s="128"/>
      <c r="J140" s="128"/>
      <c r="K140" s="128"/>
      <c r="L140" s="128"/>
      <c r="M140" s="128"/>
      <c r="N140" s="128"/>
      <c r="O140" s="128"/>
      <c r="P140" s="128"/>
      <c r="Q140" s="150"/>
      <c r="R140" s="128"/>
      <c r="S140" s="128"/>
      <c r="T140" s="128"/>
      <c r="U140" s="128"/>
      <c r="V140" s="128"/>
      <c r="W140" s="128"/>
      <c r="X140" s="128"/>
      <c r="Y140" s="128"/>
      <c r="Z140" s="109"/>
    </row>
    <row r="141" spans="1:26" ht="15.75" hidden="1" customHeight="1" x14ac:dyDescent="0.15">
      <c r="A141" s="85"/>
      <c r="B141" s="85"/>
      <c r="C141" s="109"/>
      <c r="D141" s="109"/>
      <c r="E141" s="109"/>
      <c r="F141" s="109"/>
      <c r="G141" s="109"/>
      <c r="H141" s="109"/>
      <c r="I141" s="128"/>
      <c r="J141" s="128"/>
      <c r="K141" s="128"/>
      <c r="L141" s="128"/>
      <c r="M141" s="128"/>
      <c r="N141" s="128"/>
      <c r="O141" s="128"/>
      <c r="P141" s="128"/>
      <c r="Q141" s="150"/>
      <c r="R141" s="128"/>
      <c r="S141" s="128"/>
      <c r="T141" s="128"/>
      <c r="U141" s="128"/>
      <c r="V141" s="128"/>
      <c r="W141" s="128"/>
      <c r="X141" s="128"/>
      <c r="Y141" s="128"/>
      <c r="Z141" s="109"/>
    </row>
    <row r="142" spans="1:26" ht="15.75" hidden="1" customHeight="1" x14ac:dyDescent="0.15">
      <c r="A142" s="85"/>
      <c r="B142" s="85"/>
      <c r="C142" s="109"/>
      <c r="D142" s="109"/>
      <c r="E142" s="109"/>
      <c r="F142" s="109"/>
      <c r="G142" s="109"/>
      <c r="H142" s="109"/>
      <c r="I142" s="128"/>
      <c r="J142" s="128"/>
      <c r="K142" s="128"/>
      <c r="L142" s="128"/>
      <c r="M142" s="128"/>
      <c r="N142" s="128"/>
      <c r="O142" s="128"/>
      <c r="P142" s="128"/>
      <c r="Q142" s="150"/>
      <c r="R142" s="128"/>
      <c r="S142" s="128"/>
      <c r="T142" s="128"/>
      <c r="U142" s="128"/>
      <c r="V142" s="128"/>
      <c r="W142" s="128"/>
      <c r="X142" s="128"/>
      <c r="Y142" s="128"/>
      <c r="Z142" s="109"/>
    </row>
    <row r="143" spans="1:26" ht="15.75" hidden="1" customHeight="1" x14ac:dyDescent="0.15">
      <c r="A143" s="85"/>
      <c r="B143" s="85"/>
      <c r="C143" s="109"/>
      <c r="D143" s="109"/>
      <c r="E143" s="109"/>
      <c r="F143" s="109"/>
      <c r="G143" s="109"/>
      <c r="H143" s="109"/>
      <c r="I143" s="128"/>
      <c r="J143" s="128"/>
      <c r="K143" s="128"/>
      <c r="L143" s="128"/>
      <c r="M143" s="128"/>
      <c r="N143" s="128"/>
      <c r="O143" s="128"/>
      <c r="P143" s="128"/>
      <c r="Q143" s="150"/>
      <c r="R143" s="128"/>
      <c r="S143" s="128"/>
      <c r="T143" s="128"/>
      <c r="U143" s="128"/>
      <c r="V143" s="128"/>
      <c r="W143" s="128"/>
      <c r="X143" s="128"/>
      <c r="Y143" s="128"/>
      <c r="Z143" s="109"/>
    </row>
    <row r="144" spans="1:26" ht="15.75" hidden="1" customHeight="1" x14ac:dyDescent="0.15">
      <c r="A144" s="85"/>
      <c r="B144" s="85"/>
      <c r="C144" s="109"/>
      <c r="D144" s="109"/>
      <c r="E144" s="109"/>
      <c r="F144" s="109"/>
      <c r="G144" s="109"/>
      <c r="H144" s="109"/>
      <c r="I144" s="128"/>
      <c r="J144" s="128"/>
      <c r="K144" s="128"/>
      <c r="L144" s="128"/>
      <c r="M144" s="128"/>
      <c r="N144" s="128"/>
      <c r="O144" s="128"/>
      <c r="P144" s="128"/>
      <c r="Q144" s="150"/>
      <c r="R144" s="128"/>
      <c r="S144" s="128"/>
      <c r="T144" s="128"/>
      <c r="U144" s="128"/>
      <c r="V144" s="128"/>
      <c r="W144" s="128"/>
      <c r="X144" s="128"/>
      <c r="Y144" s="128"/>
      <c r="Z144" s="109"/>
    </row>
    <row r="145" spans="1:26" ht="15.75" hidden="1" customHeight="1" x14ac:dyDescent="0.15">
      <c r="A145" s="85"/>
      <c r="B145" s="85"/>
      <c r="C145" s="109"/>
      <c r="D145" s="109"/>
      <c r="E145" s="109"/>
      <c r="F145" s="109"/>
      <c r="G145" s="109"/>
      <c r="H145" s="109"/>
      <c r="I145" s="128"/>
      <c r="J145" s="128"/>
      <c r="K145" s="128"/>
      <c r="L145" s="128"/>
      <c r="M145" s="128"/>
      <c r="N145" s="128"/>
      <c r="O145" s="128"/>
      <c r="P145" s="128"/>
      <c r="Q145" s="150"/>
      <c r="R145" s="128"/>
      <c r="S145" s="128"/>
      <c r="T145" s="128"/>
      <c r="U145" s="128"/>
      <c r="V145" s="128"/>
      <c r="W145" s="128"/>
      <c r="X145" s="128"/>
      <c r="Y145" s="128"/>
      <c r="Z145" s="109"/>
    </row>
    <row r="146" spans="1:26" ht="15.75" hidden="1" customHeight="1" x14ac:dyDescent="0.15">
      <c r="A146" s="85"/>
      <c r="B146" s="85"/>
      <c r="C146" s="109"/>
      <c r="D146" s="109"/>
      <c r="E146" s="109"/>
      <c r="F146" s="109"/>
      <c r="G146" s="109"/>
      <c r="H146" s="109"/>
      <c r="I146" s="128"/>
      <c r="J146" s="128"/>
      <c r="K146" s="128"/>
      <c r="L146" s="128"/>
      <c r="M146" s="128"/>
      <c r="N146" s="128"/>
      <c r="O146" s="128"/>
      <c r="P146" s="128"/>
      <c r="Q146" s="150"/>
      <c r="R146" s="128"/>
      <c r="S146" s="128"/>
      <c r="T146" s="128"/>
      <c r="U146" s="128"/>
      <c r="V146" s="128"/>
      <c r="W146" s="128"/>
      <c r="X146" s="128"/>
      <c r="Y146" s="128"/>
      <c r="Z146" s="109"/>
    </row>
    <row r="147" spans="1:26" ht="15.75" hidden="1" customHeight="1" x14ac:dyDescent="0.15">
      <c r="A147" s="85"/>
      <c r="B147" s="85"/>
      <c r="C147" s="109"/>
      <c r="D147" s="109"/>
      <c r="E147" s="109"/>
      <c r="F147" s="109"/>
      <c r="G147" s="109"/>
      <c r="H147" s="109"/>
      <c r="I147" s="128"/>
      <c r="J147" s="128"/>
      <c r="K147" s="128"/>
      <c r="L147" s="128"/>
      <c r="M147" s="128"/>
      <c r="N147" s="128"/>
      <c r="O147" s="128"/>
      <c r="P147" s="128"/>
      <c r="Q147" s="150"/>
      <c r="R147" s="128"/>
      <c r="S147" s="128"/>
      <c r="T147" s="128"/>
      <c r="U147" s="128"/>
      <c r="V147" s="128"/>
      <c r="W147" s="128"/>
      <c r="X147" s="128"/>
      <c r="Y147" s="128"/>
      <c r="Z147" s="109"/>
    </row>
    <row r="148" spans="1:26" ht="15.75" hidden="1" customHeight="1" x14ac:dyDescent="0.15">
      <c r="A148" s="85"/>
      <c r="B148" s="85"/>
      <c r="C148" s="109"/>
      <c r="D148" s="109"/>
      <c r="E148" s="109"/>
      <c r="F148" s="109"/>
      <c r="G148" s="109"/>
      <c r="H148" s="109"/>
      <c r="I148" s="128"/>
      <c r="J148" s="128"/>
      <c r="K148" s="128"/>
      <c r="L148" s="128"/>
      <c r="M148" s="128"/>
      <c r="N148" s="128"/>
      <c r="O148" s="128"/>
      <c r="P148" s="128"/>
      <c r="Q148" s="150"/>
      <c r="R148" s="128"/>
      <c r="S148" s="128"/>
      <c r="T148" s="128"/>
      <c r="U148" s="128"/>
      <c r="V148" s="128"/>
      <c r="W148" s="128"/>
      <c r="X148" s="128"/>
      <c r="Y148" s="128"/>
      <c r="Z148" s="109"/>
    </row>
    <row r="149" spans="1:26" ht="20.100000000000001" customHeight="1" x14ac:dyDescent="0.15">
      <c r="A149" s="85"/>
      <c r="B149" s="85"/>
      <c r="C149" s="109"/>
      <c r="D149" s="109"/>
      <c r="E149" s="109"/>
      <c r="F149" s="109"/>
      <c r="G149" s="109"/>
      <c r="H149" s="109"/>
      <c r="I149" s="128"/>
      <c r="J149" s="109"/>
      <c r="K149" s="109"/>
      <c r="L149" s="109"/>
      <c r="M149" s="109"/>
      <c r="N149" s="109"/>
      <c r="O149" s="109"/>
      <c r="P149" s="109"/>
      <c r="Q149" s="151"/>
      <c r="R149" s="109"/>
      <c r="S149" s="109"/>
      <c r="T149" s="109"/>
      <c r="U149" s="109"/>
      <c r="V149" s="109"/>
      <c r="W149" s="109"/>
      <c r="X149" s="109"/>
      <c r="Y149" s="109"/>
      <c r="Z149" s="109"/>
    </row>
    <row r="150" spans="1:26" ht="20.100000000000001" customHeight="1" x14ac:dyDescent="0.15">
      <c r="A150" s="85"/>
      <c r="B150" s="85"/>
      <c r="C150" s="96" t="s">
        <v>154</v>
      </c>
      <c r="D150" s="97"/>
      <c r="E150" s="97"/>
      <c r="F150" s="97"/>
      <c r="G150" s="97"/>
      <c r="H150" s="98"/>
      <c r="I150" s="129"/>
      <c r="K150" s="129"/>
    </row>
    <row r="151" spans="1:26" ht="20.100000000000001" customHeight="1" x14ac:dyDescent="0.15">
      <c r="A151" s="85"/>
      <c r="B151" s="85"/>
      <c r="C151" s="99"/>
      <c r="D151" s="100"/>
      <c r="E151" s="100"/>
      <c r="F151" s="100"/>
      <c r="G151" s="100"/>
      <c r="H151" s="100"/>
      <c r="I151" s="101"/>
      <c r="J151" s="101"/>
      <c r="K151" s="101"/>
      <c r="L151" s="101"/>
      <c r="M151" s="101"/>
      <c r="N151" s="101"/>
      <c r="O151" s="101"/>
      <c r="P151" s="101"/>
      <c r="Q151" s="101"/>
      <c r="R151" s="101"/>
      <c r="S151" s="101"/>
      <c r="T151" s="101"/>
      <c r="U151" s="101"/>
      <c r="V151" s="101"/>
      <c r="W151" s="101"/>
      <c r="X151" s="101"/>
      <c r="Y151" s="101"/>
      <c r="Z151" s="102"/>
    </row>
    <row r="152" spans="1:26" ht="20.100000000000001" customHeight="1" x14ac:dyDescent="0.15">
      <c r="A152" s="85"/>
      <c r="B152" s="85"/>
      <c r="C152" s="99"/>
      <c r="D152" s="152" t="s">
        <v>70</v>
      </c>
      <c r="E152" s="130"/>
      <c r="F152" s="130"/>
      <c r="G152" s="130"/>
      <c r="H152" s="130"/>
      <c r="I152" s="130"/>
      <c r="J152" s="130"/>
      <c r="K152" s="130"/>
      <c r="L152" s="130"/>
      <c r="M152" s="130"/>
      <c r="N152" s="130"/>
      <c r="O152" s="130"/>
      <c r="P152" s="130"/>
      <c r="Q152" s="130"/>
      <c r="R152" s="130"/>
      <c r="S152" s="130"/>
      <c r="T152" s="130"/>
      <c r="U152" s="130"/>
      <c r="V152" s="130"/>
      <c r="W152" s="130"/>
      <c r="X152" s="110"/>
      <c r="Y152" s="109"/>
      <c r="Z152" s="108"/>
    </row>
    <row r="153" spans="1:26" ht="20.100000000000001" customHeight="1" x14ac:dyDescent="0.15">
      <c r="A153" s="85">
        <f>IF(AND($I153&lt;&gt;"しない", $I153&lt;&gt;"する"), 1001, 0)</f>
        <v>0</v>
      </c>
      <c r="B153" s="85"/>
      <c r="C153" s="103"/>
      <c r="D153" s="104">
        <v>1</v>
      </c>
      <c r="E153" s="109" t="s">
        <v>71</v>
      </c>
      <c r="F153" s="109"/>
      <c r="G153" s="109"/>
      <c r="H153" s="109"/>
      <c r="I153" s="11" t="s">
        <v>74</v>
      </c>
      <c r="J153" s="14"/>
      <c r="K153" s="14"/>
      <c r="L153" s="14"/>
      <c r="M153" s="14"/>
      <c r="N153" s="109"/>
      <c r="O153" s="109"/>
      <c r="P153" s="109"/>
      <c r="Q153" s="109"/>
      <c r="R153" s="109"/>
      <c r="S153" s="109"/>
      <c r="T153" s="109"/>
      <c r="U153" s="109"/>
      <c r="Z153" s="153"/>
    </row>
    <row r="154" spans="1:26" ht="20.100000000000001" customHeight="1" x14ac:dyDescent="0.15">
      <c r="A154" s="85"/>
      <c r="B154" s="85"/>
      <c r="C154" s="113"/>
      <c r="D154" s="109"/>
      <c r="E154" s="109"/>
      <c r="F154" s="109"/>
      <c r="G154" s="109"/>
      <c r="H154" s="109"/>
      <c r="I154" s="154"/>
      <c r="J154" s="111" t="s">
        <v>72</v>
      </c>
      <c r="K154" s="111"/>
      <c r="L154" s="111"/>
      <c r="M154" s="111"/>
      <c r="N154" s="111"/>
      <c r="O154" s="111"/>
      <c r="P154" s="111"/>
      <c r="Q154" s="111"/>
      <c r="R154" s="111"/>
      <c r="S154" s="111"/>
      <c r="T154" s="111"/>
      <c r="U154" s="109"/>
      <c r="Z154" s="153"/>
    </row>
    <row r="155" spans="1:26" ht="20.100000000000001" customHeight="1" x14ac:dyDescent="0.15">
      <c r="A155" s="85">
        <f>IF(AND($I153="する",OR(TRIM($I155)="", NOT(OR(IFERROR(SEARCH(" ",$I155),0)&gt;0, IFERROR(SEARCH("　",$I155),0)&gt;0)))), 1001, 0)</f>
        <v>0</v>
      </c>
      <c r="B155" s="85"/>
      <c r="C155" s="103"/>
      <c r="D155" s="104">
        <v>2</v>
      </c>
      <c r="E155" s="80" t="s">
        <v>163</v>
      </c>
      <c r="I155" s="11"/>
      <c r="J155" s="11"/>
      <c r="K155" s="11"/>
      <c r="L155" s="11"/>
      <c r="M155" s="11"/>
      <c r="N155" s="11"/>
      <c r="O155" s="11"/>
      <c r="P155" s="11"/>
      <c r="Q155" s="11"/>
      <c r="R155" s="11"/>
      <c r="S155" s="11"/>
      <c r="T155" s="11"/>
      <c r="U155" s="11"/>
      <c r="V155" s="11"/>
      <c r="W155" s="11"/>
      <c r="X155" s="11"/>
      <c r="Y155" s="11"/>
      <c r="Z155" s="108"/>
    </row>
    <row r="156" spans="1:26" ht="20.100000000000001" customHeight="1" x14ac:dyDescent="0.15">
      <c r="A156" s="85"/>
      <c r="B156" s="85"/>
      <c r="C156" s="103"/>
      <c r="D156" s="104"/>
      <c r="E156" s="109"/>
      <c r="F156" s="109"/>
      <c r="G156" s="109"/>
      <c r="H156" s="109"/>
      <c r="I156" s="116"/>
      <c r="J156" s="111" t="s">
        <v>158</v>
      </c>
      <c r="K156" s="111"/>
      <c r="L156" s="111"/>
      <c r="M156" s="111"/>
      <c r="N156" s="111"/>
      <c r="O156" s="111"/>
      <c r="P156" s="111"/>
      <c r="Q156" s="111"/>
      <c r="R156" s="111"/>
      <c r="S156" s="111"/>
      <c r="T156" s="111"/>
      <c r="U156" s="111"/>
      <c r="V156" s="111"/>
      <c r="W156" s="111"/>
      <c r="X156" s="111"/>
      <c r="Y156" s="111"/>
      <c r="Z156" s="108"/>
    </row>
    <row r="157" spans="1:26" ht="20.100000000000001" customHeight="1" x14ac:dyDescent="0.15">
      <c r="A157" s="85">
        <f>IF(AND($I153="する",OR(TRIM($I157)="", NOT(OR(IFERROR(SEARCH(" ",$I157),0)&gt;0, IFERROR(SEARCH("　",$I157),0)&gt;0)))), 1001, 0)</f>
        <v>0</v>
      </c>
      <c r="B157" s="85"/>
      <c r="C157" s="103"/>
      <c r="D157" s="104">
        <v>3</v>
      </c>
      <c r="E157" s="80" t="s">
        <v>164</v>
      </c>
      <c r="I157" s="11"/>
      <c r="J157" s="11"/>
      <c r="K157" s="11"/>
      <c r="L157" s="11"/>
      <c r="M157" s="11"/>
      <c r="N157" s="11"/>
      <c r="O157" s="11"/>
      <c r="P157" s="11"/>
      <c r="Q157" s="11"/>
      <c r="R157" s="11"/>
      <c r="S157" s="11"/>
      <c r="T157" s="11"/>
      <c r="U157" s="11"/>
      <c r="V157" s="11"/>
      <c r="W157" s="11"/>
      <c r="X157" s="11"/>
      <c r="Y157" s="11"/>
      <c r="Z157" s="108"/>
    </row>
    <row r="158" spans="1:26" ht="20.100000000000001" customHeight="1" x14ac:dyDescent="0.15">
      <c r="A158" s="85"/>
      <c r="B158" s="85"/>
      <c r="C158" s="113"/>
      <c r="D158" s="109"/>
      <c r="E158" s="109"/>
      <c r="F158" s="109"/>
      <c r="G158" s="109"/>
      <c r="H158" s="109"/>
      <c r="I158" s="116"/>
      <c r="J158" s="111" t="s">
        <v>5</v>
      </c>
      <c r="K158" s="111"/>
      <c r="L158" s="111"/>
      <c r="M158" s="111"/>
      <c r="N158" s="111"/>
      <c r="O158" s="111"/>
      <c r="P158" s="111"/>
      <c r="Q158" s="111"/>
      <c r="R158" s="111"/>
      <c r="S158" s="111"/>
      <c r="T158" s="111"/>
      <c r="U158" s="111"/>
      <c r="V158" s="111"/>
      <c r="W158" s="111"/>
      <c r="X158" s="111"/>
      <c r="Y158" s="111"/>
      <c r="Z158" s="108"/>
    </row>
    <row r="159" spans="1:26" ht="20.100000000000001" customHeight="1" x14ac:dyDescent="0.15">
      <c r="A159" s="85">
        <f>IF(AND($I153="する",OR(TRIM($I159)="", LEN($I159)&lt;&gt;8, NOT(ISNUMBER(VALUE(I159))), IFERROR(SEARCH("-", $I159),0)&gt;0)), 1001, 0)</f>
        <v>0</v>
      </c>
      <c r="B159" s="85"/>
      <c r="C159" s="103"/>
      <c r="D159" s="104">
        <v>4</v>
      </c>
      <c r="E159" s="80" t="s">
        <v>113</v>
      </c>
      <c r="I159" s="11"/>
      <c r="J159" s="11"/>
      <c r="K159" s="11"/>
      <c r="L159" s="11"/>
      <c r="M159" s="11"/>
      <c r="N159" s="109"/>
      <c r="O159" s="109"/>
      <c r="P159" s="109"/>
      <c r="Q159" s="109"/>
      <c r="R159" s="109"/>
      <c r="S159" s="109"/>
      <c r="T159" s="109"/>
      <c r="U159" s="109"/>
      <c r="V159" s="109"/>
      <c r="W159" s="109"/>
      <c r="X159" s="109"/>
      <c r="Y159" s="109"/>
      <c r="Z159" s="108"/>
    </row>
    <row r="160" spans="1:26" ht="20.100000000000001" customHeight="1" x14ac:dyDescent="0.15">
      <c r="A160" s="85"/>
      <c r="B160" s="85"/>
      <c r="C160" s="113"/>
      <c r="D160" s="109"/>
      <c r="E160" s="109"/>
      <c r="F160" s="109"/>
      <c r="G160" s="109"/>
      <c r="H160" s="109"/>
      <c r="I160" s="106"/>
      <c r="J160" s="111" t="s">
        <v>173</v>
      </c>
      <c r="K160" s="110"/>
      <c r="L160" s="110"/>
      <c r="M160" s="110"/>
      <c r="N160" s="110"/>
      <c r="O160" s="110"/>
      <c r="P160" s="110"/>
      <c r="Q160" s="110"/>
      <c r="R160" s="110"/>
      <c r="S160" s="110"/>
      <c r="T160" s="110"/>
      <c r="U160" s="110"/>
      <c r="V160" s="110"/>
      <c r="W160" s="110"/>
      <c r="X160" s="110"/>
      <c r="Y160" s="110"/>
      <c r="Z160" s="108"/>
    </row>
    <row r="161" spans="1:27" ht="20.100000000000001" customHeight="1" x14ac:dyDescent="0.15">
      <c r="A161" s="85">
        <f>IF(AND($I153="する",TRIM($I161)=""), 1001, 0)</f>
        <v>0</v>
      </c>
      <c r="B161" s="85"/>
      <c r="C161" s="103"/>
      <c r="D161" s="104">
        <v>5</v>
      </c>
      <c r="E161" s="80" t="s">
        <v>0</v>
      </c>
      <c r="I161" s="17"/>
      <c r="J161" s="18"/>
      <c r="K161" s="18"/>
      <c r="L161" s="18"/>
      <c r="M161" s="18"/>
      <c r="N161" s="109"/>
      <c r="O161" s="109"/>
      <c r="P161" s="109"/>
      <c r="Q161" s="109"/>
      <c r="R161" s="109"/>
      <c r="S161" s="109"/>
      <c r="T161" s="109"/>
      <c r="U161" s="109"/>
      <c r="V161" s="109"/>
      <c r="W161" s="109"/>
      <c r="X161" s="109"/>
      <c r="Y161" s="109"/>
      <c r="Z161" s="108"/>
    </row>
    <row r="162" spans="1:27" ht="20.100000000000001" customHeight="1" x14ac:dyDescent="0.15">
      <c r="A162" s="85"/>
      <c r="B162" s="85"/>
      <c r="C162" s="103"/>
      <c r="D162" s="104"/>
      <c r="E162" s="109"/>
      <c r="F162" s="109"/>
      <c r="G162" s="109"/>
      <c r="H162" s="109"/>
      <c r="I162" s="106"/>
      <c r="J162" s="111" t="s">
        <v>196</v>
      </c>
      <c r="K162" s="110"/>
      <c r="L162" s="110"/>
      <c r="M162" s="110"/>
      <c r="N162" s="110"/>
      <c r="O162" s="110"/>
      <c r="P162" s="110"/>
      <c r="Q162" s="110"/>
      <c r="R162" s="110"/>
      <c r="S162" s="110"/>
      <c r="T162" s="110"/>
      <c r="U162" s="110"/>
      <c r="V162" s="110"/>
      <c r="W162" s="110"/>
      <c r="X162" s="110"/>
      <c r="Y162" s="110"/>
      <c r="Z162" s="108"/>
    </row>
    <row r="163" spans="1:27" ht="20.100000000000001" customHeight="1" x14ac:dyDescent="0.15">
      <c r="A163" s="85">
        <f>IF(AND($I153="する",AND($I163&lt;&gt;"", OR(ISERROR(FIND("@"&amp;LEFT($I163,3)&amp;"@", 都道府県3))=FALSE, ISERROR(FIND("@"&amp;LEFT($I163,4)&amp;"@",都道府県4))=FALSE))=FALSE), 1001, 0)</f>
        <v>0</v>
      </c>
      <c r="B163" s="85"/>
      <c r="C163" s="103"/>
      <c r="D163" s="104">
        <v>6</v>
      </c>
      <c r="E163" s="80" t="s">
        <v>123</v>
      </c>
      <c r="I163" s="12"/>
      <c r="J163" s="12"/>
      <c r="K163" s="12"/>
      <c r="L163" s="12"/>
      <c r="M163" s="12"/>
      <c r="N163" s="12"/>
      <c r="O163" s="12"/>
      <c r="P163" s="12"/>
      <c r="Q163" s="13"/>
      <c r="R163" s="12"/>
      <c r="S163" s="12"/>
      <c r="T163" s="12"/>
      <c r="U163" s="12"/>
      <c r="V163" s="12"/>
      <c r="W163" s="12"/>
      <c r="X163" s="12"/>
      <c r="Y163" s="12"/>
      <c r="Z163" s="108"/>
    </row>
    <row r="164" spans="1:27" ht="20.100000000000001" customHeight="1" x14ac:dyDescent="0.15">
      <c r="A164" s="85"/>
      <c r="B164" s="85"/>
      <c r="C164" s="103"/>
      <c r="D164" s="104"/>
      <c r="E164" s="109"/>
      <c r="F164" s="109"/>
      <c r="G164" s="109"/>
      <c r="H164" s="109"/>
      <c r="I164" s="106"/>
      <c r="J164" s="111" t="s">
        <v>9</v>
      </c>
      <c r="K164" s="110"/>
      <c r="L164" s="110"/>
      <c r="M164" s="110"/>
      <c r="N164" s="110"/>
      <c r="O164" s="110"/>
      <c r="P164" s="110"/>
      <c r="Q164" s="110"/>
      <c r="R164" s="110"/>
      <c r="S164" s="110"/>
      <c r="T164" s="110"/>
      <c r="U164" s="110"/>
      <c r="V164" s="110"/>
      <c r="W164" s="110"/>
      <c r="X164" s="110"/>
      <c r="Y164" s="110"/>
      <c r="Z164" s="108"/>
    </row>
    <row r="165" spans="1:27" ht="20.100000000000001" customHeight="1" x14ac:dyDescent="0.15">
      <c r="A165" s="85">
        <f>IF(AND($I153="する",NOT(AND(TRIM($I165)&lt;&gt;"",ISNUMBER(VALUE(SUBSTITUTE($I165,"-",""))),IFERROR(SEARCH("-",$I165),0)&gt;0))), 1001, 0)</f>
        <v>0</v>
      </c>
      <c r="B165" s="85"/>
      <c r="C165" s="103"/>
      <c r="D165" s="104">
        <v>7</v>
      </c>
      <c r="E165" s="80" t="s">
        <v>3</v>
      </c>
      <c r="I165" s="11"/>
      <c r="J165" s="11"/>
      <c r="K165" s="11"/>
      <c r="L165" s="11"/>
      <c r="M165" s="11"/>
      <c r="Y165" s="110"/>
      <c r="Z165" s="108"/>
    </row>
    <row r="166" spans="1:27" ht="20.100000000000001" customHeight="1" x14ac:dyDescent="0.15">
      <c r="A166" s="85"/>
      <c r="B166" s="85"/>
      <c r="C166" s="113"/>
      <c r="D166" s="109"/>
      <c r="E166" s="109"/>
      <c r="F166" s="109"/>
      <c r="G166" s="109"/>
      <c r="H166" s="109"/>
      <c r="I166" s="106"/>
      <c r="J166" s="111" t="s">
        <v>223</v>
      </c>
      <c r="K166" s="110"/>
      <c r="L166" s="110"/>
      <c r="M166" s="110"/>
      <c r="N166" s="110"/>
      <c r="O166" s="110"/>
      <c r="P166" s="110"/>
      <c r="Q166" s="110"/>
      <c r="R166" s="110"/>
      <c r="S166" s="110"/>
      <c r="T166" s="110"/>
      <c r="U166" s="110"/>
      <c r="V166" s="110"/>
      <c r="W166" s="110"/>
      <c r="X166" s="110"/>
      <c r="Y166" s="110"/>
      <c r="Z166" s="108"/>
    </row>
    <row r="167" spans="1:27" ht="20.100000000000001" customHeight="1" x14ac:dyDescent="0.15">
      <c r="A167" s="85">
        <f>IF(AND($I153="する",AND(TRIM($I167)&lt;&gt;"",NOT(AND(ISNUMBER(VALUE(SUBSTITUTE($I167,"-",""))),IFERROR(SEARCH("-",$I167),0)&gt;0)))), 1001, 0)</f>
        <v>0</v>
      </c>
      <c r="B167" s="85"/>
      <c r="C167" s="103"/>
      <c r="D167" s="104">
        <v>8</v>
      </c>
      <c r="E167" s="80" t="s">
        <v>4</v>
      </c>
      <c r="I167" s="11"/>
      <c r="J167" s="11"/>
      <c r="K167" s="11"/>
      <c r="L167" s="11"/>
      <c r="M167" s="11"/>
      <c r="N167" s="110"/>
      <c r="O167" s="110"/>
      <c r="P167" s="110"/>
      <c r="Q167" s="110"/>
      <c r="R167" s="110"/>
      <c r="S167" s="110"/>
      <c r="T167" s="110"/>
      <c r="U167" s="110"/>
      <c r="V167" s="110"/>
      <c r="W167" s="110"/>
      <c r="X167" s="110"/>
      <c r="Y167" s="110"/>
      <c r="Z167" s="108"/>
    </row>
    <row r="168" spans="1:27" ht="20.100000000000001" customHeight="1" x14ac:dyDescent="0.15">
      <c r="A168" s="85"/>
      <c r="B168" s="85"/>
      <c r="C168" s="113"/>
      <c r="D168" s="109"/>
      <c r="E168" s="109"/>
      <c r="F168" s="109"/>
      <c r="G168" s="109"/>
      <c r="H168" s="109"/>
      <c r="I168" s="106"/>
      <c r="J168" s="111" t="s">
        <v>223</v>
      </c>
      <c r="K168" s="110"/>
      <c r="L168" s="110"/>
      <c r="M168" s="110"/>
      <c r="N168" s="110"/>
      <c r="O168" s="110"/>
      <c r="P168" s="110"/>
      <c r="Q168" s="110"/>
      <c r="R168" s="110"/>
      <c r="S168" s="110"/>
      <c r="T168" s="110"/>
      <c r="U168" s="110"/>
      <c r="V168" s="110"/>
      <c r="W168" s="110"/>
      <c r="X168" s="110"/>
      <c r="Y168" s="110"/>
      <c r="Z168" s="108"/>
    </row>
    <row r="169" spans="1:27" ht="20.100000000000001" customHeight="1" x14ac:dyDescent="0.15">
      <c r="A169" s="85">
        <f>IF(AND($I153="する",AND(TRIM($I169)&lt;&gt;"", NOT(IFERROR(SEARCH("@",$I169),0)&gt;0))), 1001, 0)</f>
        <v>0</v>
      </c>
      <c r="B169" s="85"/>
      <c r="C169" s="103"/>
      <c r="D169" s="104">
        <v>9</v>
      </c>
      <c r="E169" s="80" t="s">
        <v>124</v>
      </c>
      <c r="I169" s="11"/>
      <c r="J169" s="11"/>
      <c r="K169" s="11"/>
      <c r="L169" s="11"/>
      <c r="M169" s="11"/>
      <c r="N169" s="11"/>
      <c r="O169" s="11"/>
      <c r="P169" s="11"/>
      <c r="Q169" s="15"/>
      <c r="R169" s="11"/>
      <c r="S169" s="11"/>
      <c r="T169" s="11"/>
      <c r="U169" s="11"/>
      <c r="V169" s="11"/>
      <c r="W169" s="11"/>
      <c r="X169" s="11"/>
      <c r="Y169" s="11"/>
      <c r="Z169" s="108"/>
    </row>
    <row r="170" spans="1:27" ht="20.100000000000001" customHeight="1" x14ac:dyDescent="0.15">
      <c r="A170" s="85"/>
      <c r="B170" s="85"/>
      <c r="C170" s="113"/>
      <c r="D170" s="109"/>
      <c r="E170" s="109"/>
      <c r="F170" s="109"/>
      <c r="G170" s="109"/>
      <c r="H170" s="109"/>
      <c r="I170" s="106"/>
      <c r="J170" s="155" t="s">
        <v>199</v>
      </c>
      <c r="K170" s="146"/>
      <c r="L170" s="110"/>
      <c r="M170" s="110"/>
      <c r="N170" s="110"/>
      <c r="O170" s="110"/>
      <c r="P170" s="110"/>
      <c r="Q170" s="148"/>
      <c r="R170" s="110"/>
      <c r="S170" s="110"/>
      <c r="T170" s="110"/>
      <c r="U170" s="110"/>
      <c r="V170" s="110"/>
      <c r="W170" s="110"/>
      <c r="X170" s="110"/>
      <c r="Y170" s="110"/>
      <c r="Z170" s="108"/>
    </row>
    <row r="171" spans="1:27" ht="20.100000000000001" customHeight="1" x14ac:dyDescent="0.15">
      <c r="A171" s="85"/>
      <c r="B171" s="85"/>
      <c r="C171" s="122"/>
      <c r="D171" s="123"/>
      <c r="E171" s="123"/>
      <c r="F171" s="123"/>
      <c r="G171" s="123"/>
      <c r="H171" s="123"/>
      <c r="I171" s="124"/>
      <c r="J171" s="124"/>
      <c r="K171" s="125"/>
      <c r="L171" s="124"/>
      <c r="M171" s="124"/>
      <c r="N171" s="124"/>
      <c r="O171" s="124"/>
      <c r="P171" s="124"/>
      <c r="Q171" s="124"/>
      <c r="R171" s="124"/>
      <c r="S171" s="124"/>
      <c r="T171" s="124"/>
      <c r="U171" s="124"/>
      <c r="V171" s="124"/>
      <c r="W171" s="124"/>
      <c r="X171" s="124"/>
      <c r="Y171" s="156"/>
      <c r="Z171" s="126"/>
      <c r="AA171" s="140"/>
    </row>
    <row r="172" spans="1:27" ht="20.100000000000001" customHeight="1" x14ac:dyDescent="0.15">
      <c r="A172" s="85"/>
      <c r="B172" s="85"/>
      <c r="C172" s="109"/>
      <c r="D172" s="109"/>
      <c r="E172" s="109"/>
      <c r="F172" s="109"/>
      <c r="G172" s="109"/>
      <c r="H172" s="109"/>
      <c r="I172" s="128"/>
      <c r="J172" s="128"/>
      <c r="K172" s="128"/>
      <c r="L172" s="128"/>
      <c r="M172" s="128"/>
      <c r="N172" s="128"/>
      <c r="O172" s="128"/>
      <c r="P172" s="128"/>
      <c r="Q172" s="128"/>
      <c r="R172" s="128"/>
      <c r="S172" s="128"/>
      <c r="T172" s="128"/>
      <c r="U172" s="128"/>
      <c r="V172" s="128"/>
      <c r="W172" s="128"/>
      <c r="X172" s="128"/>
      <c r="Y172" s="157"/>
      <c r="Z172" s="109"/>
      <c r="AA172" s="140"/>
    </row>
    <row r="173" spans="1:27" ht="20.100000000000001" customHeight="1" x14ac:dyDescent="0.15">
      <c r="A173" s="85"/>
      <c r="B173" s="85"/>
      <c r="C173" s="109"/>
      <c r="D173" s="109"/>
      <c r="E173" s="109"/>
      <c r="F173" s="109"/>
      <c r="G173" s="109"/>
      <c r="H173" s="109"/>
      <c r="I173" s="109"/>
      <c r="J173" s="128"/>
      <c r="K173" s="139"/>
      <c r="L173" s="109"/>
      <c r="M173" s="109"/>
      <c r="N173" s="109"/>
      <c r="O173" s="109"/>
      <c r="P173" s="109"/>
      <c r="Q173" s="109"/>
      <c r="R173" s="109"/>
      <c r="S173" s="109"/>
      <c r="T173" s="109"/>
      <c r="U173" s="109"/>
      <c r="V173" s="109"/>
      <c r="W173" s="109"/>
      <c r="X173" s="109"/>
      <c r="Y173" s="109"/>
      <c r="Z173" s="109"/>
    </row>
    <row r="174" spans="1:27" ht="20.100000000000001" customHeight="1" x14ac:dyDescent="0.15">
      <c r="A174" s="85"/>
      <c r="B174" s="85"/>
      <c r="C174" s="96" t="s">
        <v>15</v>
      </c>
      <c r="D174" s="97"/>
      <c r="E174" s="97"/>
      <c r="F174" s="97"/>
      <c r="G174" s="97"/>
      <c r="H174" s="98"/>
      <c r="I174" s="158"/>
      <c r="J174" s="159"/>
      <c r="K174" s="159"/>
      <c r="L174" s="159"/>
    </row>
    <row r="175" spans="1:27" ht="20.100000000000001" customHeight="1" x14ac:dyDescent="0.15">
      <c r="A175" s="85"/>
      <c r="B175" s="85"/>
      <c r="C175" s="99"/>
      <c r="D175" s="130"/>
      <c r="E175" s="130"/>
      <c r="F175" s="130"/>
      <c r="G175" s="130"/>
      <c r="H175" s="130"/>
      <c r="I175" s="130"/>
      <c r="J175" s="130"/>
      <c r="K175" s="130"/>
      <c r="L175" s="130"/>
      <c r="M175" s="101"/>
      <c r="N175" s="101"/>
      <c r="O175" s="101"/>
      <c r="P175" s="101"/>
      <c r="Q175" s="160"/>
      <c r="R175" s="101"/>
      <c r="S175" s="101"/>
      <c r="T175" s="101"/>
      <c r="U175" s="101"/>
      <c r="V175" s="101"/>
      <c r="W175" s="101"/>
      <c r="X175" s="101"/>
      <c r="Y175" s="160"/>
      <c r="Z175" s="161"/>
    </row>
    <row r="176" spans="1:27" ht="20.100000000000001" customHeight="1" x14ac:dyDescent="0.15">
      <c r="A176" s="85"/>
      <c r="B176" s="85"/>
      <c r="C176" s="103"/>
      <c r="D176" s="104">
        <v>1</v>
      </c>
      <c r="E176" s="109" t="s">
        <v>75</v>
      </c>
      <c r="F176" s="109"/>
      <c r="P176" s="162"/>
      <c r="Q176" s="163"/>
      <c r="R176" s="163"/>
      <c r="S176" s="163"/>
      <c r="T176" s="163"/>
      <c r="U176" s="163"/>
      <c r="V176" s="163"/>
      <c r="W176" s="163"/>
      <c r="X176" s="163"/>
      <c r="Y176" s="163"/>
      <c r="Z176" s="108"/>
    </row>
    <row r="177" spans="1:26" ht="45" customHeight="1" x14ac:dyDescent="0.15">
      <c r="A177" s="85"/>
      <c r="B177" s="85"/>
      <c r="C177" s="103"/>
      <c r="D177" s="104"/>
      <c r="E177" s="164" t="s">
        <v>127</v>
      </c>
      <c r="F177" s="164"/>
      <c r="G177" s="164"/>
      <c r="H177" s="164"/>
      <c r="I177" s="164"/>
      <c r="J177" s="164"/>
      <c r="K177" s="164"/>
      <c r="L177" s="164"/>
      <c r="M177" s="164"/>
      <c r="N177" s="164"/>
      <c r="O177" s="164"/>
      <c r="P177" s="164"/>
      <c r="Q177" s="164"/>
      <c r="R177" s="164"/>
      <c r="S177" s="164"/>
      <c r="T177" s="164"/>
      <c r="U177" s="164"/>
      <c r="V177" s="164"/>
      <c r="W177" s="164"/>
      <c r="X177" s="164"/>
      <c r="Y177" s="164"/>
      <c r="Z177" s="108"/>
    </row>
    <row r="178" spans="1:26" ht="20.100000000000001" customHeight="1" x14ac:dyDescent="0.15">
      <c r="A178" s="85">
        <f>IF(COUNTIF($K179:$K182,"○")&gt;1, 1001, 0)</f>
        <v>0</v>
      </c>
      <c r="B178" s="289"/>
      <c r="C178" s="103"/>
      <c r="D178" s="104"/>
      <c r="E178" s="166" t="s">
        <v>76</v>
      </c>
      <c r="F178" s="167"/>
      <c r="G178" s="167"/>
      <c r="H178" s="167"/>
      <c r="I178" s="167"/>
      <c r="J178" s="168"/>
      <c r="K178" s="169" t="s">
        <v>77</v>
      </c>
      <c r="L178" s="170"/>
      <c r="M178" s="171"/>
      <c r="N178" s="172" t="s">
        <v>78</v>
      </c>
      <c r="O178" s="173"/>
      <c r="P178" s="173"/>
      <c r="Q178" s="173"/>
      <c r="R178" s="173"/>
      <c r="S178" s="173"/>
      <c r="T178" s="173"/>
      <c r="U178" s="173"/>
      <c r="V178" s="174"/>
      <c r="W178" s="175" t="s">
        <v>79</v>
      </c>
      <c r="X178" s="176"/>
      <c r="Y178" s="177"/>
      <c r="Z178" s="108"/>
    </row>
    <row r="179" spans="1:26" ht="20.100000000000001" customHeight="1" x14ac:dyDescent="0.15">
      <c r="A179" s="85"/>
      <c r="B179" s="85"/>
      <c r="C179" s="103"/>
      <c r="D179" s="178"/>
      <c r="E179" s="179" t="s">
        <v>80</v>
      </c>
      <c r="F179" s="180"/>
      <c r="G179" s="180"/>
      <c r="H179" s="180"/>
      <c r="I179" s="180"/>
      <c r="J179" s="181"/>
      <c r="K179" s="26"/>
      <c r="L179" s="27"/>
      <c r="M179" s="28"/>
      <c r="N179" s="182"/>
      <c r="O179" s="183"/>
      <c r="P179" s="183"/>
      <c r="Q179" s="183"/>
      <c r="R179" s="183"/>
      <c r="S179" s="183"/>
      <c r="T179" s="183"/>
      <c r="U179" s="183"/>
      <c r="V179" s="184"/>
      <c r="W179" s="185"/>
      <c r="X179" s="186"/>
      <c r="Y179" s="187"/>
      <c r="Z179" s="108"/>
    </row>
    <row r="180" spans="1:26" ht="20.100000000000001" customHeight="1" x14ac:dyDescent="0.15">
      <c r="A180" s="85">
        <f>IF(AND($K180="○",TRIM($N180)=""), 1001, 0)</f>
        <v>0</v>
      </c>
      <c r="B180" s="85"/>
      <c r="C180" s="103"/>
      <c r="D180" s="178"/>
      <c r="E180" s="188" t="s">
        <v>81</v>
      </c>
      <c r="F180" s="189"/>
      <c r="G180" s="189"/>
      <c r="H180" s="189"/>
      <c r="I180" s="189"/>
      <c r="J180" s="190"/>
      <c r="K180" s="41"/>
      <c r="L180" s="42"/>
      <c r="M180" s="43"/>
      <c r="N180" s="44"/>
      <c r="O180" s="45"/>
      <c r="P180" s="45"/>
      <c r="Q180" s="45"/>
      <c r="R180" s="45"/>
      <c r="S180" s="45"/>
      <c r="T180" s="45"/>
      <c r="U180" s="45"/>
      <c r="V180" s="46"/>
      <c r="W180" s="191"/>
      <c r="X180" s="192"/>
      <c r="Y180" s="193"/>
      <c r="Z180" s="108"/>
    </row>
    <row r="181" spans="1:26" ht="20.100000000000001" customHeight="1" x14ac:dyDescent="0.15">
      <c r="A181" s="85">
        <f>IF(AND($K181="○",TRIM($N181)=""), 1001, 0)</f>
        <v>0</v>
      </c>
      <c r="B181" s="85"/>
      <c r="C181" s="103"/>
      <c r="D181" s="178"/>
      <c r="E181" s="188" t="s">
        <v>82</v>
      </c>
      <c r="F181" s="189"/>
      <c r="G181" s="189"/>
      <c r="H181" s="189"/>
      <c r="I181" s="189"/>
      <c r="J181" s="190"/>
      <c r="K181" s="41"/>
      <c r="L181" s="42"/>
      <c r="M181" s="43"/>
      <c r="N181" s="44"/>
      <c r="O181" s="45"/>
      <c r="P181" s="45"/>
      <c r="Q181" s="45"/>
      <c r="R181" s="45"/>
      <c r="S181" s="45"/>
      <c r="T181" s="45"/>
      <c r="U181" s="45"/>
      <c r="V181" s="46"/>
      <c r="W181" s="194">
        <v>100</v>
      </c>
      <c r="X181" s="195"/>
      <c r="Y181" s="196" t="s">
        <v>126</v>
      </c>
      <c r="Z181" s="108"/>
    </row>
    <row r="182" spans="1:26" ht="20.100000000000001" customHeight="1" x14ac:dyDescent="0.15">
      <c r="A182" s="85">
        <f>IF(OR(AND($K182="○",TRIM($N182)=""),AND($N182="○",TRIM($W182)="")),1001, 0)</f>
        <v>0</v>
      </c>
      <c r="B182" s="85"/>
      <c r="C182" s="103"/>
      <c r="D182" s="178"/>
      <c r="E182" s="197" t="s">
        <v>83</v>
      </c>
      <c r="F182" s="198"/>
      <c r="G182" s="198"/>
      <c r="H182" s="198"/>
      <c r="I182" s="198"/>
      <c r="J182" s="199"/>
      <c r="K182" s="47"/>
      <c r="L182" s="48"/>
      <c r="M182" s="49"/>
      <c r="N182" s="44"/>
      <c r="O182" s="45"/>
      <c r="P182" s="45"/>
      <c r="Q182" s="45"/>
      <c r="R182" s="45"/>
      <c r="S182" s="45"/>
      <c r="T182" s="45"/>
      <c r="U182" s="45"/>
      <c r="V182" s="46"/>
      <c r="W182" s="53"/>
      <c r="X182" s="54"/>
      <c r="Y182" s="200" t="s">
        <v>126</v>
      </c>
      <c r="Z182" s="108"/>
    </row>
    <row r="183" spans="1:26" ht="20.100000000000001" customHeight="1" x14ac:dyDescent="0.15">
      <c r="A183" s="85"/>
      <c r="B183" s="85"/>
      <c r="C183" s="103"/>
      <c r="D183" s="178"/>
      <c r="E183" s="201"/>
      <c r="F183" s="202"/>
      <c r="G183" s="202"/>
      <c r="H183" s="202"/>
      <c r="I183" s="202"/>
      <c r="J183" s="203"/>
      <c r="K183" s="50"/>
      <c r="L183" s="51"/>
      <c r="M183" s="52"/>
      <c r="N183" s="55"/>
      <c r="O183" s="56"/>
      <c r="P183" s="56"/>
      <c r="Q183" s="56"/>
      <c r="R183" s="56"/>
      <c r="S183" s="56"/>
      <c r="T183" s="56"/>
      <c r="U183" s="56"/>
      <c r="V183" s="57"/>
      <c r="W183" s="39"/>
      <c r="X183" s="40"/>
      <c r="Y183" s="204" t="s">
        <v>126</v>
      </c>
      <c r="Z183" s="108"/>
    </row>
    <row r="184" spans="1:26" ht="20.100000000000001" customHeight="1" x14ac:dyDescent="0.15">
      <c r="A184" s="85"/>
      <c r="B184" s="85"/>
      <c r="C184" s="103"/>
      <c r="D184" s="104"/>
      <c r="E184" s="205"/>
      <c r="F184" s="205"/>
      <c r="G184" s="205"/>
      <c r="H184" s="205"/>
      <c r="I184" s="205"/>
      <c r="J184" s="205"/>
      <c r="K184" s="110"/>
      <c r="L184" s="110"/>
      <c r="M184" s="110"/>
      <c r="N184" s="110"/>
      <c r="O184" s="110"/>
      <c r="P184" s="110"/>
      <c r="Q184" s="110"/>
      <c r="R184" s="110"/>
      <c r="S184" s="110"/>
      <c r="T184" s="110"/>
      <c r="U184" s="110"/>
      <c r="V184" s="110"/>
      <c r="W184" s="110"/>
      <c r="X184" s="110"/>
      <c r="Y184" s="110"/>
      <c r="Z184" s="108"/>
    </row>
    <row r="185" spans="1:26" ht="20.100000000000001" customHeight="1" x14ac:dyDescent="0.15">
      <c r="A185" s="85"/>
      <c r="B185" s="85"/>
      <c r="C185" s="103"/>
      <c r="D185" s="104">
        <v>2</v>
      </c>
      <c r="E185" s="80" t="s">
        <v>6</v>
      </c>
      <c r="I185" s="22"/>
      <c r="J185" s="22"/>
      <c r="K185" s="22"/>
      <c r="L185" s="22"/>
      <c r="M185" s="22"/>
      <c r="N185" s="109" t="s">
        <v>7</v>
      </c>
      <c r="O185" s="109"/>
      <c r="P185" s="109"/>
      <c r="Q185" s="109"/>
      <c r="R185" s="109"/>
      <c r="S185" s="109"/>
      <c r="T185" s="109"/>
      <c r="U185" s="109"/>
      <c r="V185" s="109"/>
      <c r="W185" s="109"/>
      <c r="X185" s="109"/>
      <c r="Y185" s="109"/>
      <c r="Z185" s="108"/>
    </row>
    <row r="186" spans="1:26" ht="20.100000000000001" customHeight="1" x14ac:dyDescent="0.15">
      <c r="A186" s="85"/>
      <c r="B186" s="85"/>
      <c r="C186" s="113"/>
      <c r="D186" s="109"/>
      <c r="E186" s="109"/>
      <c r="F186" s="109"/>
      <c r="G186" s="109"/>
      <c r="H186" s="109"/>
      <c r="I186" s="106"/>
      <c r="J186" s="111" t="s">
        <v>175</v>
      </c>
      <c r="K186" s="111"/>
      <c r="L186" s="111"/>
      <c r="M186" s="111"/>
      <c r="N186" s="111"/>
      <c r="O186" s="111"/>
      <c r="P186" s="111"/>
      <c r="Q186" s="111"/>
      <c r="R186" s="111"/>
      <c r="S186" s="111"/>
      <c r="T186" s="111"/>
      <c r="U186" s="111"/>
      <c r="V186" s="111"/>
      <c r="W186" s="111"/>
      <c r="X186" s="111"/>
      <c r="Y186" s="111"/>
      <c r="Z186" s="108"/>
    </row>
    <row r="187" spans="1:26" ht="20.100000000000001" customHeight="1" x14ac:dyDescent="0.15">
      <c r="A187" s="85"/>
      <c r="B187" s="85"/>
      <c r="C187" s="103"/>
      <c r="D187" s="104">
        <v>3</v>
      </c>
      <c r="E187" s="80" t="s">
        <v>114</v>
      </c>
      <c r="I187" s="22"/>
      <c r="J187" s="22"/>
      <c r="K187" s="22"/>
      <c r="L187" s="22"/>
      <c r="M187" s="22"/>
      <c r="N187" s="109" t="s">
        <v>7</v>
      </c>
      <c r="O187" s="22"/>
      <c r="P187" s="23"/>
      <c r="Q187" s="23"/>
      <c r="R187" s="109" t="s">
        <v>125</v>
      </c>
      <c r="S187" s="109"/>
      <c r="T187" s="109"/>
      <c r="U187" s="109"/>
      <c r="V187" s="109"/>
      <c r="W187" s="109"/>
      <c r="X187" s="109"/>
      <c r="Y187" s="109"/>
      <c r="Z187" s="108"/>
    </row>
    <row r="188" spans="1:26" ht="20.100000000000001" customHeight="1" x14ac:dyDescent="0.15">
      <c r="A188" s="85"/>
      <c r="B188" s="85"/>
      <c r="C188" s="113"/>
      <c r="D188" s="109"/>
      <c r="E188" s="109"/>
      <c r="F188" s="109"/>
      <c r="G188" s="109"/>
      <c r="H188" s="109"/>
      <c r="I188" s="106"/>
      <c r="J188" s="111" t="s">
        <v>178</v>
      </c>
      <c r="K188" s="111"/>
      <c r="L188" s="111"/>
      <c r="M188" s="111"/>
      <c r="N188" s="111"/>
      <c r="O188" s="111"/>
      <c r="P188" s="111"/>
      <c r="Q188" s="111"/>
      <c r="R188" s="111"/>
      <c r="S188" s="111"/>
      <c r="T188" s="111"/>
      <c r="U188" s="111"/>
      <c r="V188" s="111"/>
      <c r="W188" s="111"/>
      <c r="X188" s="111"/>
      <c r="Y188" s="111"/>
      <c r="Z188" s="108"/>
    </row>
    <row r="189" spans="1:26" ht="20.100000000000001" customHeight="1" x14ac:dyDescent="0.15">
      <c r="A189" s="85"/>
      <c r="B189" s="85"/>
      <c r="C189" s="103"/>
      <c r="D189" s="104">
        <v>4</v>
      </c>
      <c r="E189" s="80" t="s">
        <v>213</v>
      </c>
      <c r="I189" s="25"/>
      <c r="J189" s="24"/>
      <c r="K189" s="24"/>
      <c r="L189" s="24"/>
      <c r="M189" s="24"/>
      <c r="N189" s="109"/>
      <c r="O189" s="109"/>
      <c r="P189" s="109"/>
      <c r="Q189" s="109"/>
      <c r="R189" s="109"/>
      <c r="S189" s="109"/>
      <c r="T189" s="109"/>
      <c r="U189" s="109"/>
      <c r="V189" s="109"/>
      <c r="W189" s="109"/>
      <c r="X189" s="109"/>
      <c r="Y189" s="109"/>
      <c r="Z189" s="108"/>
    </row>
    <row r="190" spans="1:26" ht="20.100000000000001" customHeight="1" x14ac:dyDescent="0.15">
      <c r="A190" s="85"/>
      <c r="B190" s="85"/>
      <c r="C190" s="113"/>
      <c r="D190" s="109"/>
      <c r="E190" s="109"/>
      <c r="F190" s="109"/>
      <c r="G190" s="109"/>
      <c r="H190" s="109"/>
      <c r="I190" s="106"/>
      <c r="J190" s="111" t="str">
        <f>日付例&amp;"　年月日を入力してください。個人の場合や設立日が1900/3/31以前の場合は、入力不要です。"</f>
        <v>例)2024/4/1、R6/4/1　年月日を入力してください。個人の場合や設立日が1900/3/31以前の場合は、入力不要です。</v>
      </c>
      <c r="K190" s="110"/>
      <c r="L190" s="110"/>
      <c r="M190" s="110"/>
      <c r="N190" s="110"/>
      <c r="O190" s="110"/>
      <c r="P190" s="110"/>
      <c r="Q190" s="110"/>
      <c r="R190" s="110"/>
      <c r="S190" s="110"/>
      <c r="T190" s="110"/>
      <c r="U190" s="110"/>
      <c r="V190" s="110"/>
      <c r="W190" s="110"/>
      <c r="X190" s="110"/>
      <c r="Y190" s="110"/>
      <c r="Z190" s="108"/>
    </row>
    <row r="191" spans="1:26" ht="20.100000000000001" customHeight="1" x14ac:dyDescent="0.15">
      <c r="A191" s="85"/>
      <c r="B191" s="85"/>
      <c r="C191" s="103"/>
      <c r="D191" s="104">
        <v>5</v>
      </c>
      <c r="E191" s="80" t="s">
        <v>197</v>
      </c>
      <c r="I191" s="206"/>
      <c r="J191" s="206"/>
      <c r="K191" s="206"/>
      <c r="L191" s="206"/>
      <c r="M191" s="109"/>
      <c r="N191" s="109"/>
      <c r="O191" s="109"/>
      <c r="P191" s="109"/>
      <c r="Q191" s="109"/>
      <c r="R191" s="109"/>
      <c r="S191" s="109"/>
      <c r="T191" s="109"/>
      <c r="U191" s="109"/>
      <c r="V191" s="109"/>
      <c r="W191" s="109"/>
      <c r="X191" s="109"/>
      <c r="Z191" s="153"/>
    </row>
    <row r="192" spans="1:26" ht="20.100000000000001" customHeight="1" x14ac:dyDescent="0.15">
      <c r="A192" s="85">
        <f>IF(TRIM($I192)="", 1001, 0)</f>
        <v>1001</v>
      </c>
      <c r="B192" s="85"/>
      <c r="C192" s="103"/>
      <c r="E192" s="207" t="s">
        <v>165</v>
      </c>
      <c r="F192" s="208"/>
      <c r="G192" s="208"/>
      <c r="H192" s="209"/>
      <c r="I192" s="36"/>
      <c r="J192" s="37"/>
      <c r="K192" s="37"/>
      <c r="L192" s="37"/>
      <c r="M192" s="38"/>
      <c r="Y192" s="109"/>
      <c r="Z192" s="153"/>
    </row>
    <row r="193" spans="1:27" ht="20.100000000000001" customHeight="1" x14ac:dyDescent="0.15">
      <c r="A193" s="85">
        <f>IF(TRIM($I193)="", 1001, 0)</f>
        <v>1001</v>
      </c>
      <c r="B193" s="85"/>
      <c r="C193" s="103"/>
      <c r="D193" s="104"/>
      <c r="E193" s="210" t="s">
        <v>166</v>
      </c>
      <c r="F193" s="211"/>
      <c r="G193" s="211"/>
      <c r="H193" s="212"/>
      <c r="I193" s="19"/>
      <c r="J193" s="20"/>
      <c r="K193" s="20"/>
      <c r="L193" s="20"/>
      <c r="M193" s="21"/>
      <c r="Y193" s="109"/>
      <c r="Z193" s="153"/>
    </row>
    <row r="194" spans="1:27" ht="20.100000000000001" customHeight="1" x14ac:dyDescent="0.15">
      <c r="A194" s="85">
        <f>IF(TRIM($I194)="", 1001, 0)</f>
        <v>1001</v>
      </c>
      <c r="B194" s="85"/>
      <c r="C194" s="103"/>
      <c r="D194" s="104"/>
      <c r="E194" s="213" t="s">
        <v>167</v>
      </c>
      <c r="F194" s="214"/>
      <c r="G194" s="214"/>
      <c r="H194" s="215"/>
      <c r="I194" s="19"/>
      <c r="J194" s="20"/>
      <c r="K194" s="20"/>
      <c r="L194" s="20"/>
      <c r="M194" s="21"/>
      <c r="Y194" s="109"/>
      <c r="Z194" s="153"/>
    </row>
    <row r="195" spans="1:27" ht="20.100000000000001" customHeight="1" x14ac:dyDescent="0.15">
      <c r="A195" s="85"/>
      <c r="B195" s="85"/>
      <c r="C195" s="103"/>
      <c r="D195" s="104"/>
      <c r="E195" s="210" t="s">
        <v>168</v>
      </c>
      <c r="F195" s="211"/>
      <c r="G195" s="211"/>
      <c r="H195" s="212"/>
      <c r="I195" s="216">
        <f>I192+I193+I194</f>
        <v>0</v>
      </c>
      <c r="J195" s="217"/>
      <c r="K195" s="217"/>
      <c r="L195" s="217"/>
      <c r="M195" s="218"/>
      <c r="Y195" s="109"/>
      <c r="Z195" s="153"/>
    </row>
    <row r="196" spans="1:27" ht="20.100000000000001" customHeight="1" x14ac:dyDescent="0.15">
      <c r="A196" s="85">
        <f>IF(TRIM($I196)="", 1001, 0)</f>
        <v>1001</v>
      </c>
      <c r="B196" s="85"/>
      <c r="C196" s="103"/>
      <c r="D196" s="104"/>
      <c r="E196" s="219" t="s">
        <v>169</v>
      </c>
      <c r="F196" s="220"/>
      <c r="G196" s="220"/>
      <c r="H196" s="221"/>
      <c r="I196" s="29"/>
      <c r="J196" s="30"/>
      <c r="K196" s="30"/>
      <c r="L196" s="30"/>
      <c r="M196" s="31"/>
      <c r="Y196" s="109"/>
      <c r="Z196" s="153"/>
    </row>
    <row r="197" spans="1:27" ht="20.100000000000001" customHeight="1" x14ac:dyDescent="0.15">
      <c r="A197" s="85"/>
      <c r="B197" s="85"/>
      <c r="C197" s="103"/>
      <c r="D197" s="104"/>
      <c r="E197" s="222"/>
      <c r="F197" s="223"/>
      <c r="G197" s="224"/>
      <c r="H197" s="224"/>
      <c r="I197" s="225"/>
      <c r="J197" s="224"/>
      <c r="K197" s="224"/>
      <c r="Y197" s="109"/>
      <c r="Z197" s="153"/>
    </row>
    <row r="198" spans="1:27" ht="20.100000000000001" customHeight="1" x14ac:dyDescent="0.15">
      <c r="A198" s="85">
        <f>IF(TRIM($I198)="", 1001, 0)</f>
        <v>1001</v>
      </c>
      <c r="B198" s="85"/>
      <c r="C198" s="103"/>
      <c r="D198" s="104">
        <v>6</v>
      </c>
      <c r="E198" s="80" t="s">
        <v>183</v>
      </c>
      <c r="I198" s="22"/>
      <c r="J198" s="22"/>
      <c r="K198" s="22"/>
      <c r="L198" s="22"/>
      <c r="M198" s="22"/>
      <c r="N198" s="109" t="s">
        <v>184</v>
      </c>
      <c r="O198" s="109"/>
      <c r="P198" s="109"/>
      <c r="Q198" s="109"/>
      <c r="R198" s="109"/>
      <c r="S198" s="109"/>
      <c r="T198" s="109"/>
      <c r="U198" s="109"/>
      <c r="V198" s="109"/>
      <c r="W198" s="109"/>
      <c r="X198" s="109"/>
      <c r="Y198" s="109"/>
      <c r="Z198" s="108"/>
    </row>
    <row r="199" spans="1:27" ht="20.100000000000001" customHeight="1" x14ac:dyDescent="0.15">
      <c r="A199" s="85"/>
      <c r="B199" s="85"/>
      <c r="C199" s="113"/>
      <c r="D199" s="109"/>
      <c r="E199" s="109"/>
      <c r="F199" s="109"/>
      <c r="G199" s="109"/>
      <c r="H199" s="109"/>
      <c r="I199" s="106"/>
      <c r="J199" s="111"/>
      <c r="K199" s="111"/>
      <c r="L199" s="111"/>
      <c r="M199" s="111"/>
      <c r="N199" s="111"/>
      <c r="O199" s="111"/>
      <c r="P199" s="111"/>
      <c r="Q199" s="111"/>
      <c r="R199" s="111"/>
      <c r="S199" s="111"/>
      <c r="T199" s="111"/>
      <c r="U199" s="111"/>
      <c r="V199" s="111"/>
      <c r="W199" s="111"/>
      <c r="X199" s="111"/>
      <c r="Y199" s="111"/>
      <c r="Z199" s="108"/>
    </row>
    <row r="200" spans="1:27" ht="20.100000000000001" customHeight="1" x14ac:dyDescent="0.15">
      <c r="A200" s="85"/>
      <c r="B200" s="85"/>
      <c r="C200" s="103"/>
      <c r="D200" s="104">
        <v>7</v>
      </c>
      <c r="E200" s="80" t="s">
        <v>84</v>
      </c>
      <c r="I200" s="11"/>
      <c r="J200" s="24"/>
      <c r="K200" s="24"/>
      <c r="L200" s="24"/>
      <c r="M200" s="24"/>
      <c r="N200" s="109"/>
      <c r="O200" s="109"/>
      <c r="P200" s="109"/>
      <c r="Q200" s="109"/>
      <c r="R200" s="109"/>
      <c r="S200" s="109"/>
      <c r="T200" s="109"/>
      <c r="U200" s="109"/>
      <c r="V200" s="109"/>
      <c r="W200" s="109"/>
      <c r="X200" s="109"/>
      <c r="Y200" s="109"/>
      <c r="Z200" s="108"/>
    </row>
    <row r="201" spans="1:27" ht="60" customHeight="1" x14ac:dyDescent="0.15">
      <c r="A201" s="85"/>
      <c r="B201" s="85"/>
      <c r="C201" s="113"/>
      <c r="D201" s="109"/>
      <c r="E201" s="109"/>
      <c r="F201" s="109"/>
      <c r="G201" s="109"/>
      <c r="H201" s="109"/>
      <c r="I201" s="106"/>
      <c r="J201" s="226" t="s">
        <v>179</v>
      </c>
      <c r="K201" s="226"/>
      <c r="L201" s="226"/>
      <c r="M201" s="226"/>
      <c r="N201" s="226"/>
      <c r="O201" s="226"/>
      <c r="P201" s="226"/>
      <c r="Q201" s="226"/>
      <c r="R201" s="226"/>
      <c r="S201" s="226"/>
      <c r="T201" s="226"/>
      <c r="U201" s="226"/>
      <c r="V201" s="226"/>
      <c r="W201" s="226"/>
      <c r="X201" s="226"/>
      <c r="Y201" s="226"/>
      <c r="Z201" s="108"/>
    </row>
    <row r="202" spans="1:27" ht="20.100000000000001" customHeight="1" x14ac:dyDescent="0.15">
      <c r="A202" s="85"/>
      <c r="B202" s="85"/>
      <c r="C202" s="122"/>
      <c r="D202" s="123"/>
      <c r="E202" s="123"/>
      <c r="F202" s="123"/>
      <c r="G202" s="123"/>
      <c r="H202" s="123"/>
      <c r="I202" s="123"/>
      <c r="J202" s="124"/>
      <c r="K202" s="124"/>
      <c r="L202" s="227"/>
      <c r="M202" s="227"/>
      <c r="N202" s="156"/>
      <c r="O202" s="124"/>
      <c r="P202" s="149"/>
      <c r="Q202" s="149"/>
      <c r="R202" s="149"/>
      <c r="S202" s="156"/>
      <c r="T202" s="156"/>
      <c r="U202" s="156"/>
      <c r="V202" s="156"/>
      <c r="W202" s="156"/>
      <c r="X202" s="156"/>
      <c r="Y202" s="124"/>
      <c r="Z202" s="126"/>
    </row>
    <row r="203" spans="1:27" ht="20.100000000000001" customHeight="1" x14ac:dyDescent="0.15">
      <c r="A203" s="85"/>
      <c r="B203" s="85"/>
      <c r="C203" s="109"/>
      <c r="D203" s="109"/>
      <c r="E203" s="109"/>
      <c r="F203" s="109"/>
      <c r="G203" s="109"/>
      <c r="H203" s="109"/>
      <c r="I203" s="109"/>
      <c r="J203" s="128"/>
      <c r="K203" s="128"/>
      <c r="L203" s="228"/>
      <c r="M203" s="128"/>
      <c r="N203" s="157"/>
      <c r="O203" s="128"/>
      <c r="P203" s="150"/>
      <c r="Q203" s="150"/>
      <c r="R203" s="150"/>
      <c r="S203" s="157"/>
      <c r="T203" s="157"/>
      <c r="U203" s="157"/>
      <c r="V203" s="157"/>
      <c r="W203" s="157"/>
      <c r="X203" s="157"/>
      <c r="Y203" s="128"/>
      <c r="Z203" s="109"/>
    </row>
    <row r="204" spans="1:27" ht="20.100000000000001" customHeight="1" x14ac:dyDescent="0.15">
      <c r="A204" s="85"/>
      <c r="B204" s="85"/>
      <c r="C204" s="109"/>
      <c r="D204" s="109"/>
      <c r="E204" s="109"/>
      <c r="F204" s="109"/>
      <c r="G204" s="109"/>
      <c r="H204" s="109"/>
      <c r="I204" s="109"/>
      <c r="J204" s="128"/>
      <c r="K204" s="128"/>
      <c r="L204" s="229"/>
      <c r="M204" s="109"/>
      <c r="N204" s="230"/>
      <c r="O204" s="109"/>
      <c r="P204" s="151"/>
      <c r="Q204" s="151"/>
      <c r="R204" s="151"/>
      <c r="S204" s="230"/>
      <c r="T204" s="230"/>
      <c r="U204" s="230"/>
      <c r="V204" s="230"/>
      <c r="W204" s="230"/>
      <c r="X204" s="230"/>
      <c r="Y204" s="230"/>
      <c r="Z204" s="109"/>
      <c r="AA204" s="230"/>
    </row>
    <row r="205" spans="1:27" ht="20.100000000000001" customHeight="1" x14ac:dyDescent="0.15">
      <c r="A205" s="85"/>
      <c r="B205" s="85"/>
      <c r="C205" s="96" t="s">
        <v>16</v>
      </c>
      <c r="D205" s="97"/>
      <c r="E205" s="97"/>
      <c r="F205" s="97"/>
      <c r="G205" s="97"/>
      <c r="H205" s="98"/>
      <c r="I205" s="231"/>
      <c r="L205" s="232"/>
      <c r="N205" s="140"/>
      <c r="P205" s="233"/>
      <c r="Q205" s="233"/>
      <c r="R205" s="233"/>
      <c r="S205" s="140"/>
      <c r="T205" s="140"/>
      <c r="U205" s="140"/>
      <c r="V205" s="140"/>
      <c r="W205" s="140"/>
      <c r="X205" s="140"/>
      <c r="Y205" s="140"/>
      <c r="AA205" s="140"/>
    </row>
    <row r="206" spans="1:27" ht="20.100000000000001" customHeight="1" x14ac:dyDescent="0.15">
      <c r="A206" s="85"/>
      <c r="B206" s="85"/>
      <c r="C206" s="99"/>
      <c r="D206" s="100"/>
      <c r="E206" s="100"/>
      <c r="F206" s="100"/>
      <c r="G206" s="100"/>
      <c r="H206" s="100"/>
      <c r="I206" s="100"/>
      <c r="J206" s="101"/>
      <c r="K206" s="101"/>
      <c r="L206" s="160"/>
      <c r="M206" s="160"/>
      <c r="N206" s="144"/>
      <c r="O206" s="144"/>
      <c r="P206" s="234"/>
      <c r="Q206" s="234"/>
      <c r="R206" s="234"/>
      <c r="S206" s="144"/>
      <c r="T206" s="144"/>
      <c r="U206" s="144"/>
      <c r="V206" s="144"/>
      <c r="W206" s="144"/>
      <c r="X206" s="144"/>
      <c r="Y206" s="144"/>
      <c r="Z206" s="102"/>
      <c r="AA206" s="140"/>
    </row>
    <row r="207" spans="1:27" ht="15.75" hidden="1" customHeight="1" x14ac:dyDescent="0.15">
      <c r="A207" s="85"/>
      <c r="B207" s="85"/>
      <c r="C207" s="99"/>
      <c r="D207" s="100"/>
      <c r="E207" s="100"/>
      <c r="F207" s="100"/>
      <c r="G207" s="100"/>
      <c r="H207" s="100"/>
      <c r="I207" s="100"/>
      <c r="J207" s="109"/>
      <c r="K207" s="109"/>
      <c r="L207" s="229"/>
      <c r="M207" s="229"/>
      <c r="N207" s="230"/>
      <c r="O207" s="230"/>
      <c r="P207" s="151"/>
      <c r="Q207" s="151"/>
      <c r="R207" s="151"/>
      <c r="S207" s="230"/>
      <c r="T207" s="230"/>
      <c r="U207" s="230"/>
      <c r="V207" s="230"/>
      <c r="W207" s="230"/>
      <c r="X207" s="230"/>
      <c r="Y207" s="230"/>
      <c r="Z207" s="108"/>
      <c r="AA207" s="140"/>
    </row>
    <row r="208" spans="1:27" ht="20.100000000000001" customHeight="1" x14ac:dyDescent="0.15">
      <c r="A208" s="85">
        <f>IF(OR(OR(NOT(ISNUMBER(VALUE(P208))), TRIM(P208)="", LEN(P208)&lt;&gt;6),TRIM($I208)=""), 1001, 0)</f>
        <v>1001</v>
      </c>
      <c r="B208" s="85"/>
      <c r="C208" s="103"/>
      <c r="D208" s="104">
        <v>1</v>
      </c>
      <c r="E208" s="80" t="s">
        <v>115</v>
      </c>
      <c r="I208" s="11"/>
      <c r="J208" s="11"/>
      <c r="K208" s="11"/>
      <c r="L208" s="11"/>
      <c r="M208" s="11"/>
      <c r="N208" s="139" t="s">
        <v>66</v>
      </c>
      <c r="O208" s="235" t="s">
        <v>64</v>
      </c>
      <c r="P208" s="1"/>
      <c r="Q208" s="109" t="s">
        <v>65</v>
      </c>
      <c r="T208" s="109"/>
      <c r="Y208" s="109"/>
      <c r="Z208" s="108"/>
    </row>
    <row r="209" spans="1:27" ht="30" customHeight="1" x14ac:dyDescent="0.15">
      <c r="A209" s="85"/>
      <c r="B209" s="85"/>
      <c r="C209" s="113"/>
      <c r="D209" s="109"/>
      <c r="E209" s="109"/>
      <c r="F209" s="109"/>
      <c r="G209" s="109"/>
      <c r="H209" s="109"/>
      <c r="I209" s="116"/>
      <c r="J209" s="131" t="s">
        <v>119</v>
      </c>
      <c r="K209" s="236"/>
      <c r="L209" s="236"/>
      <c r="M209" s="236"/>
      <c r="N209" s="236"/>
      <c r="O209" s="236"/>
      <c r="P209" s="236"/>
      <c r="Q209" s="236"/>
      <c r="R209" s="236"/>
      <c r="S209" s="236"/>
      <c r="T209" s="236"/>
      <c r="U209" s="236"/>
      <c r="V209" s="236"/>
      <c r="W209" s="236"/>
      <c r="X209" s="236"/>
      <c r="Y209" s="236"/>
      <c r="Z209" s="108"/>
    </row>
    <row r="210" spans="1:27" ht="20.100000000000001" customHeight="1" x14ac:dyDescent="0.15">
      <c r="A210" s="85">
        <f>IF(TRIM($I210)="", 1001, 0)</f>
        <v>1001</v>
      </c>
      <c r="B210" s="85"/>
      <c r="C210" s="103"/>
      <c r="D210" s="104">
        <v>2</v>
      </c>
      <c r="E210" s="80" t="s">
        <v>85</v>
      </c>
      <c r="I210" s="25"/>
      <c r="J210" s="11"/>
      <c r="K210" s="11"/>
      <c r="L210" s="11"/>
      <c r="M210" s="11"/>
      <c r="N210" s="235"/>
      <c r="O210" s="109"/>
      <c r="P210" s="109"/>
      <c r="Q210" s="109"/>
      <c r="R210" s="109"/>
      <c r="S210" s="109"/>
      <c r="T210" s="109"/>
      <c r="U210" s="109"/>
      <c r="V210" s="109"/>
      <c r="W210" s="109"/>
      <c r="X210" s="109"/>
      <c r="Y210" s="109"/>
      <c r="Z210" s="108"/>
    </row>
    <row r="211" spans="1:27" ht="30" customHeight="1" x14ac:dyDescent="0.15">
      <c r="A211" s="85"/>
      <c r="B211" s="85"/>
      <c r="C211" s="113"/>
      <c r="D211" s="109"/>
      <c r="E211" s="109"/>
      <c r="F211" s="109"/>
      <c r="G211" s="109"/>
      <c r="H211" s="109"/>
      <c r="I211" s="116"/>
      <c r="J211" s="111" t="str">
        <f>日付例&amp;"　年月日を入力してください。"</f>
        <v>例)2024/4/1、R6/4/1　年月日を入力してください。</v>
      </c>
      <c r="K211" s="111"/>
      <c r="L211" s="111"/>
      <c r="M211" s="111"/>
      <c r="N211" s="111"/>
      <c r="O211" s="111"/>
      <c r="P211" s="111"/>
      <c r="Q211" s="111"/>
      <c r="R211" s="111"/>
      <c r="S211" s="111"/>
      <c r="T211" s="111"/>
      <c r="U211" s="111"/>
      <c r="V211" s="111"/>
      <c r="W211" s="111"/>
      <c r="X211" s="111"/>
      <c r="Y211" s="111"/>
      <c r="Z211" s="108"/>
    </row>
    <row r="212" spans="1:27" ht="20.100000000000001" customHeight="1" x14ac:dyDescent="0.15">
      <c r="A212" s="85"/>
      <c r="B212" s="85"/>
      <c r="C212" s="113"/>
      <c r="D212" s="104">
        <v>3</v>
      </c>
      <c r="E212" s="80" t="s">
        <v>155</v>
      </c>
      <c r="G212" s="109"/>
      <c r="H212" s="109"/>
      <c r="I212" s="116"/>
      <c r="J212" s="111"/>
      <c r="K212" s="111"/>
      <c r="L212" s="111"/>
      <c r="M212" s="111"/>
      <c r="N212" s="111"/>
      <c r="O212" s="111"/>
      <c r="P212" s="111"/>
      <c r="Q212" s="111"/>
      <c r="R212" s="111"/>
      <c r="S212" s="111"/>
      <c r="T212" s="111"/>
      <c r="U212" s="111"/>
      <c r="V212" s="111"/>
      <c r="W212" s="111"/>
      <c r="X212" s="111"/>
      <c r="Y212" s="111"/>
      <c r="Z212" s="108"/>
    </row>
    <row r="213" spans="1:27" ht="80.099999999999994" customHeight="1" x14ac:dyDescent="0.15">
      <c r="A213" s="85"/>
      <c r="B213" s="85"/>
      <c r="C213" s="99"/>
      <c r="D213" s="237" t="s">
        <v>216</v>
      </c>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108"/>
      <c r="AA213" s="140"/>
    </row>
    <row r="214" spans="1:27" ht="20.100000000000001" customHeight="1" x14ac:dyDescent="0.15">
      <c r="A214" s="85"/>
      <c r="B214" s="165"/>
      <c r="C214" s="103"/>
      <c r="D214" s="238"/>
      <c r="E214" s="239" t="s">
        <v>212</v>
      </c>
      <c r="F214" s="239"/>
      <c r="G214" s="239"/>
      <c r="H214" s="239"/>
      <c r="I214" s="239"/>
      <c r="J214" s="240"/>
      <c r="K214" s="241" t="s">
        <v>8</v>
      </c>
      <c r="L214" s="241"/>
      <c r="M214" s="242" t="s">
        <v>180</v>
      </c>
      <c r="N214" s="242"/>
      <c r="O214" s="243" t="s">
        <v>118</v>
      </c>
      <c r="P214" s="243"/>
      <c r="Q214" s="243" t="s">
        <v>220</v>
      </c>
      <c r="R214" s="243"/>
      <c r="S214" s="244" t="s">
        <v>221</v>
      </c>
      <c r="T214" s="244"/>
      <c r="U214" s="244"/>
      <c r="V214" s="244"/>
      <c r="W214" s="244"/>
      <c r="X214" s="244"/>
      <c r="Y214" s="245"/>
      <c r="Z214" s="108"/>
      <c r="AA214" s="230"/>
    </row>
    <row r="215" spans="1:27" ht="20.100000000000001" customHeight="1" x14ac:dyDescent="0.15">
      <c r="A215" s="85"/>
      <c r="B215" s="165"/>
      <c r="C215" s="103"/>
      <c r="D215" s="246"/>
      <c r="E215" s="247"/>
      <c r="F215" s="247"/>
      <c r="G215" s="247"/>
      <c r="H215" s="247"/>
      <c r="I215" s="247"/>
      <c r="J215" s="248"/>
      <c r="K215" s="249"/>
      <c r="L215" s="249"/>
      <c r="M215" s="250"/>
      <c r="N215" s="250"/>
      <c r="O215" s="251"/>
      <c r="P215" s="251"/>
      <c r="Q215" s="251"/>
      <c r="R215" s="251"/>
      <c r="S215" s="252" t="s">
        <v>189</v>
      </c>
      <c r="T215" s="252" t="s">
        <v>185</v>
      </c>
      <c r="U215" s="252" t="s">
        <v>211</v>
      </c>
      <c r="V215" s="252" t="s">
        <v>188</v>
      </c>
      <c r="W215" s="253" t="s">
        <v>187</v>
      </c>
      <c r="X215" s="253" t="s">
        <v>186</v>
      </c>
      <c r="Y215" s="254"/>
      <c r="Z215" s="108"/>
      <c r="AA215" s="230"/>
    </row>
    <row r="216" spans="1:27" ht="30" customHeight="1" x14ac:dyDescent="0.15">
      <c r="A216" s="85">
        <f>IF(COUNTIF(K217:K245,"○")&lt;1, 1001, 0)</f>
        <v>1001</v>
      </c>
      <c r="B216" s="289"/>
      <c r="C216" s="103"/>
      <c r="D216" s="255"/>
      <c r="E216" s="256"/>
      <c r="F216" s="256"/>
      <c r="G216" s="256"/>
      <c r="H216" s="256"/>
      <c r="I216" s="256"/>
      <c r="J216" s="257"/>
      <c r="K216" s="258"/>
      <c r="L216" s="258"/>
      <c r="M216" s="259"/>
      <c r="N216" s="259"/>
      <c r="O216" s="260"/>
      <c r="P216" s="260"/>
      <c r="Q216" s="260"/>
      <c r="R216" s="260"/>
      <c r="S216" s="261"/>
      <c r="T216" s="261"/>
      <c r="U216" s="261"/>
      <c r="V216" s="261"/>
      <c r="W216" s="262"/>
      <c r="X216" s="263" t="s">
        <v>209</v>
      </c>
      <c r="Y216" s="264" t="s">
        <v>210</v>
      </c>
      <c r="Z216" s="108"/>
      <c r="AA216" s="230"/>
    </row>
    <row r="217" spans="1:27" ht="20.100000000000001" customHeight="1" x14ac:dyDescent="0.15">
      <c r="A217" s="85">
        <f>IF(AND(TRIM($K217)="○", OR(AND(M217&lt;&gt;"一般", M217&lt;&gt;"特定"),TRIM(O217)="",TRIM(Q217)="",AND(市内判定,COUNT(S217:Y217)&lt;7))), 1001,0)</f>
        <v>0</v>
      </c>
      <c r="B217" s="85"/>
      <c r="C217" s="103"/>
      <c r="D217" s="265" t="s">
        <v>86</v>
      </c>
      <c r="E217" s="266" t="s">
        <v>128</v>
      </c>
      <c r="F217" s="267"/>
      <c r="G217" s="267"/>
      <c r="H217" s="267"/>
      <c r="I217" s="267"/>
      <c r="J217" s="268"/>
      <c r="K217" s="62"/>
      <c r="L217" s="63"/>
      <c r="M217" s="70"/>
      <c r="N217" s="71"/>
      <c r="O217" s="64"/>
      <c r="P217" s="65"/>
      <c r="Q217" s="66"/>
      <c r="R217" s="67"/>
      <c r="S217" s="2"/>
      <c r="T217" s="3"/>
      <c r="U217" s="2"/>
      <c r="V217" s="2"/>
      <c r="W217" s="2"/>
      <c r="X217" s="2"/>
      <c r="Y217" s="4"/>
      <c r="Z217" s="108"/>
      <c r="AA217" s="230"/>
    </row>
    <row r="218" spans="1:27" ht="20.100000000000001" customHeight="1" x14ac:dyDescent="0.15">
      <c r="A218" s="85">
        <f>IF(AND(TRIM($K218)="○", OR(AND(M218&lt;&gt;"一般", M218&lt;&gt;"特定"),TRIM(O218)="",TRIM(Q218)="",AND(市内判定,COUNT(S218:Y218)&lt;7))), 1001,0)</f>
        <v>0</v>
      </c>
      <c r="B218" s="85"/>
      <c r="C218" s="103"/>
      <c r="D218" s="269" t="s">
        <v>87</v>
      </c>
      <c r="E218" s="270" t="s">
        <v>129</v>
      </c>
      <c r="F218" s="271"/>
      <c r="G218" s="271"/>
      <c r="H218" s="271"/>
      <c r="I218" s="271"/>
      <c r="J218" s="272"/>
      <c r="K218" s="32"/>
      <c r="L218" s="33"/>
      <c r="M218" s="68"/>
      <c r="N218" s="69"/>
      <c r="O218" s="58"/>
      <c r="P218" s="59"/>
      <c r="Q218" s="34"/>
      <c r="R218" s="35"/>
      <c r="S218" s="6"/>
      <c r="T218" s="5"/>
      <c r="U218" s="6"/>
      <c r="V218" s="6"/>
      <c r="W218" s="6"/>
      <c r="X218" s="6"/>
      <c r="Y218" s="7"/>
      <c r="Z218" s="108"/>
      <c r="AA218" s="230"/>
    </row>
    <row r="219" spans="1:27" ht="20.100000000000001" customHeight="1" x14ac:dyDescent="0.15">
      <c r="A219" s="85">
        <f>IF(AND(TRIM($K219)="○", OR(AND(M219&lt;&gt;"一般", M219&lt;&gt;"特定"),TRIM(O219)="",TRIM(Q219)="",AND(市内判定,COUNT(S219:Y219)&lt;7))), 1001,0)</f>
        <v>0</v>
      </c>
      <c r="B219" s="85"/>
      <c r="C219" s="103"/>
      <c r="D219" s="269" t="s">
        <v>88</v>
      </c>
      <c r="E219" s="270" t="s">
        <v>130</v>
      </c>
      <c r="F219" s="271"/>
      <c r="G219" s="271"/>
      <c r="H219" s="271"/>
      <c r="I219" s="271"/>
      <c r="J219" s="272"/>
      <c r="K219" s="32"/>
      <c r="L219" s="33"/>
      <c r="M219" s="68"/>
      <c r="N219" s="69"/>
      <c r="O219" s="58"/>
      <c r="P219" s="59"/>
      <c r="Q219" s="34"/>
      <c r="R219" s="35"/>
      <c r="S219" s="6"/>
      <c r="T219" s="5"/>
      <c r="U219" s="6"/>
      <c r="V219" s="6"/>
      <c r="W219" s="6"/>
      <c r="X219" s="6"/>
      <c r="Y219" s="7"/>
      <c r="Z219" s="108"/>
      <c r="AA219" s="230"/>
    </row>
    <row r="220" spans="1:27" ht="20.100000000000001" customHeight="1" x14ac:dyDescent="0.15">
      <c r="A220" s="85">
        <f>IF(AND(TRIM($K220)="○", OR(AND(M220&lt;&gt;"一般", M220&lt;&gt;"特定"),TRIM(O220)="",TRIM(Q220)="",AND(市内判定,COUNT(S220:Y220)&lt;7))), 1001,0)</f>
        <v>0</v>
      </c>
      <c r="B220" s="85"/>
      <c r="C220" s="103"/>
      <c r="D220" s="269" t="s">
        <v>89</v>
      </c>
      <c r="E220" s="270" t="s">
        <v>131</v>
      </c>
      <c r="F220" s="271"/>
      <c r="G220" s="271"/>
      <c r="H220" s="271"/>
      <c r="I220" s="271"/>
      <c r="J220" s="272"/>
      <c r="K220" s="32"/>
      <c r="L220" s="33"/>
      <c r="M220" s="68"/>
      <c r="N220" s="69"/>
      <c r="O220" s="58"/>
      <c r="P220" s="59"/>
      <c r="Q220" s="34"/>
      <c r="R220" s="35"/>
      <c r="S220" s="6"/>
      <c r="T220" s="5"/>
      <c r="U220" s="6"/>
      <c r="V220" s="6"/>
      <c r="W220" s="6"/>
      <c r="X220" s="6"/>
      <c r="Y220" s="7"/>
      <c r="Z220" s="108"/>
      <c r="AA220" s="230"/>
    </row>
    <row r="221" spans="1:27" ht="20.100000000000001" customHeight="1" x14ac:dyDescent="0.15">
      <c r="A221" s="85">
        <f>IF(AND(TRIM($K221)="○", OR(AND(M221&lt;&gt;"一般", M221&lt;&gt;"特定"),TRIM(O221)="",TRIM(Q221)="",AND(市内判定,COUNT(S221:Y221)&lt;7))), 1001,0)</f>
        <v>0</v>
      </c>
      <c r="B221" s="85"/>
      <c r="C221" s="103"/>
      <c r="D221" s="269" t="s">
        <v>153</v>
      </c>
      <c r="E221" s="270" t="s">
        <v>132</v>
      </c>
      <c r="F221" s="271"/>
      <c r="G221" s="271"/>
      <c r="H221" s="271"/>
      <c r="I221" s="271"/>
      <c r="J221" s="272"/>
      <c r="K221" s="32"/>
      <c r="L221" s="33"/>
      <c r="M221" s="68"/>
      <c r="N221" s="69"/>
      <c r="O221" s="58"/>
      <c r="P221" s="59"/>
      <c r="Q221" s="34"/>
      <c r="R221" s="35"/>
      <c r="S221" s="6"/>
      <c r="T221" s="5"/>
      <c r="U221" s="6"/>
      <c r="V221" s="6"/>
      <c r="W221" s="6"/>
      <c r="X221" s="6"/>
      <c r="Y221" s="7"/>
      <c r="Z221" s="108"/>
      <c r="AA221" s="230"/>
    </row>
    <row r="222" spans="1:27" ht="20.100000000000001" customHeight="1" x14ac:dyDescent="0.15">
      <c r="A222" s="85">
        <f>IF(AND(TRIM($K222)="○", OR(AND(M222&lt;&gt;"一般", M222&lt;&gt;"特定"),TRIM(O222)="",TRIM(Q222)="",AND(市内判定,COUNT(S222:Y222)&lt;7))), 1001,0)</f>
        <v>0</v>
      </c>
      <c r="B222" s="85"/>
      <c r="C222" s="103"/>
      <c r="D222" s="269" t="s">
        <v>90</v>
      </c>
      <c r="E222" s="270" t="s">
        <v>190</v>
      </c>
      <c r="F222" s="271"/>
      <c r="G222" s="271"/>
      <c r="H222" s="271"/>
      <c r="I222" s="271"/>
      <c r="J222" s="272"/>
      <c r="K222" s="32"/>
      <c r="L222" s="33"/>
      <c r="M222" s="68"/>
      <c r="N222" s="69"/>
      <c r="O222" s="58"/>
      <c r="P222" s="59"/>
      <c r="Q222" s="34"/>
      <c r="R222" s="35"/>
      <c r="S222" s="6"/>
      <c r="T222" s="5"/>
      <c r="U222" s="6"/>
      <c r="V222" s="6"/>
      <c r="W222" s="6"/>
      <c r="X222" s="6"/>
      <c r="Y222" s="7"/>
      <c r="Z222" s="108"/>
      <c r="AA222" s="230"/>
    </row>
    <row r="223" spans="1:27" ht="20.100000000000001" customHeight="1" x14ac:dyDescent="0.15">
      <c r="A223" s="85">
        <f>IF(AND(TRIM($K223)="○", OR(AND(M223&lt;&gt;"一般", M223&lt;&gt;"特定"),TRIM(O223)="",TRIM(Q223)="",AND(市内判定,COUNT(S223:Y223)&lt;7))), 1001,0)</f>
        <v>0</v>
      </c>
      <c r="B223" s="85"/>
      <c r="C223" s="103"/>
      <c r="D223" s="269" t="s">
        <v>91</v>
      </c>
      <c r="E223" s="270" t="s">
        <v>191</v>
      </c>
      <c r="F223" s="271"/>
      <c r="G223" s="271"/>
      <c r="H223" s="271"/>
      <c r="I223" s="271"/>
      <c r="J223" s="272"/>
      <c r="K223" s="32"/>
      <c r="L223" s="33"/>
      <c r="M223" s="68"/>
      <c r="N223" s="69"/>
      <c r="O223" s="58"/>
      <c r="P223" s="59"/>
      <c r="Q223" s="34"/>
      <c r="R223" s="35"/>
      <c r="S223" s="6"/>
      <c r="T223" s="5"/>
      <c r="U223" s="6"/>
      <c r="V223" s="6"/>
      <c r="W223" s="6"/>
      <c r="X223" s="6"/>
      <c r="Y223" s="7"/>
      <c r="Z223" s="108"/>
      <c r="AA223" s="230"/>
    </row>
    <row r="224" spans="1:27" ht="20.100000000000001" customHeight="1" x14ac:dyDescent="0.15">
      <c r="A224" s="85">
        <f>IF(AND(TRIM($K224)="○", OR(AND(M224&lt;&gt;"一般", M224&lt;&gt;"特定"),TRIM(O224)="",TRIM(Q224)="",AND(市内判定,COUNT(S224:Y224)&lt;7))), 1001,0)</f>
        <v>0</v>
      </c>
      <c r="B224" s="85"/>
      <c r="C224" s="103"/>
      <c r="D224" s="269" t="s">
        <v>92</v>
      </c>
      <c r="E224" s="270" t="s">
        <v>192</v>
      </c>
      <c r="F224" s="271"/>
      <c r="G224" s="271"/>
      <c r="H224" s="271"/>
      <c r="I224" s="271"/>
      <c r="J224" s="272"/>
      <c r="K224" s="32"/>
      <c r="L224" s="33"/>
      <c r="M224" s="68"/>
      <c r="N224" s="69"/>
      <c r="O224" s="58"/>
      <c r="P224" s="59"/>
      <c r="Q224" s="34"/>
      <c r="R224" s="35"/>
      <c r="S224" s="6"/>
      <c r="T224" s="5"/>
      <c r="U224" s="6"/>
      <c r="V224" s="6"/>
      <c r="W224" s="6"/>
      <c r="X224" s="6"/>
      <c r="Y224" s="7"/>
      <c r="Z224" s="108"/>
      <c r="AA224" s="230"/>
    </row>
    <row r="225" spans="1:27" ht="20.100000000000001" customHeight="1" x14ac:dyDescent="0.15">
      <c r="A225" s="85">
        <f>IF(AND(TRIM($K225)="○", OR(AND(M225&lt;&gt;"一般", M225&lt;&gt;"特定"),TRIM(O225)="",TRIM(Q225)="",AND(市内判定,COUNT(S225:Y225)&lt;7))), 1001,0)</f>
        <v>0</v>
      </c>
      <c r="B225" s="85"/>
      <c r="C225" s="103"/>
      <c r="D225" s="269" t="s">
        <v>93</v>
      </c>
      <c r="E225" s="270" t="s">
        <v>133</v>
      </c>
      <c r="F225" s="271"/>
      <c r="G225" s="271"/>
      <c r="H225" s="271"/>
      <c r="I225" s="271"/>
      <c r="J225" s="272"/>
      <c r="K225" s="32"/>
      <c r="L225" s="33"/>
      <c r="M225" s="68"/>
      <c r="N225" s="69"/>
      <c r="O225" s="58"/>
      <c r="P225" s="59"/>
      <c r="Q225" s="34"/>
      <c r="R225" s="35"/>
      <c r="S225" s="6"/>
      <c r="T225" s="5"/>
      <c r="U225" s="6"/>
      <c r="V225" s="6"/>
      <c r="W225" s="6"/>
      <c r="X225" s="6"/>
      <c r="Y225" s="7"/>
      <c r="Z225" s="108"/>
      <c r="AA225" s="230"/>
    </row>
    <row r="226" spans="1:27" ht="20.100000000000001" customHeight="1" x14ac:dyDescent="0.15">
      <c r="A226" s="85">
        <f>IF(AND(TRIM($K226)="○", OR(AND(M226&lt;&gt;"一般", M226&lt;&gt;"特定"),TRIM(O226)="",TRIM(Q226)="",AND(市内判定,COUNT(S226:Y226)&lt;7))), 1001,0)</f>
        <v>0</v>
      </c>
      <c r="B226" s="85"/>
      <c r="C226" s="103"/>
      <c r="D226" s="269" t="s">
        <v>94</v>
      </c>
      <c r="E226" s="270" t="s">
        <v>134</v>
      </c>
      <c r="F226" s="271"/>
      <c r="G226" s="271"/>
      <c r="H226" s="271"/>
      <c r="I226" s="271"/>
      <c r="J226" s="272"/>
      <c r="K226" s="32"/>
      <c r="L226" s="33"/>
      <c r="M226" s="68"/>
      <c r="N226" s="69"/>
      <c r="O226" s="58"/>
      <c r="P226" s="59"/>
      <c r="Q226" s="34"/>
      <c r="R226" s="35"/>
      <c r="S226" s="6"/>
      <c r="T226" s="5"/>
      <c r="U226" s="6"/>
      <c r="V226" s="6"/>
      <c r="W226" s="6"/>
      <c r="X226" s="6"/>
      <c r="Y226" s="7"/>
      <c r="Z226" s="108"/>
      <c r="AA226" s="230"/>
    </row>
    <row r="227" spans="1:27" ht="20.100000000000001" customHeight="1" x14ac:dyDescent="0.15">
      <c r="A227" s="85">
        <f>IF(AND(TRIM($K227)="○", OR(AND(M227&lt;&gt;"一般", M227&lt;&gt;"特定"),TRIM(O227)="",TRIM(Q227)="",AND(市内判定,COUNT(S227:Y227)&lt;7))), 1001,0)</f>
        <v>0</v>
      </c>
      <c r="B227" s="85"/>
      <c r="C227" s="103"/>
      <c r="D227" s="269" t="s">
        <v>95</v>
      </c>
      <c r="E227" s="270" t="s">
        <v>135</v>
      </c>
      <c r="F227" s="271"/>
      <c r="G227" s="271"/>
      <c r="H227" s="271"/>
      <c r="I227" s="271"/>
      <c r="J227" s="272"/>
      <c r="K227" s="32"/>
      <c r="L227" s="33"/>
      <c r="M227" s="68"/>
      <c r="N227" s="69"/>
      <c r="O227" s="58"/>
      <c r="P227" s="59"/>
      <c r="Q227" s="34"/>
      <c r="R227" s="35"/>
      <c r="S227" s="6"/>
      <c r="T227" s="5"/>
      <c r="U227" s="6"/>
      <c r="V227" s="6"/>
      <c r="W227" s="6"/>
      <c r="X227" s="6"/>
      <c r="Y227" s="7"/>
      <c r="Z227" s="108"/>
      <c r="AA227" s="230"/>
    </row>
    <row r="228" spans="1:27" ht="20.100000000000001" customHeight="1" x14ac:dyDescent="0.15">
      <c r="A228" s="85">
        <f>IF(AND(TRIM($K228)="○", OR(AND(M228&lt;&gt;"一般", M228&lt;&gt;"特定"),TRIM(O228)="",TRIM(Q228)="",AND(市内判定,COUNT(S228:Y228)&lt;7))), 1001,0)</f>
        <v>0</v>
      </c>
      <c r="B228" s="85"/>
      <c r="C228" s="103"/>
      <c r="D228" s="269" t="s">
        <v>96</v>
      </c>
      <c r="E228" s="270" t="s">
        <v>136</v>
      </c>
      <c r="F228" s="271"/>
      <c r="G228" s="271"/>
      <c r="H228" s="271"/>
      <c r="I228" s="271"/>
      <c r="J228" s="272"/>
      <c r="K228" s="32"/>
      <c r="L228" s="33"/>
      <c r="M228" s="68"/>
      <c r="N228" s="69"/>
      <c r="O228" s="58"/>
      <c r="P228" s="59"/>
      <c r="Q228" s="34"/>
      <c r="R228" s="35"/>
      <c r="S228" s="6"/>
      <c r="T228" s="5"/>
      <c r="U228" s="6"/>
      <c r="V228" s="6"/>
      <c r="W228" s="6"/>
      <c r="X228" s="6"/>
      <c r="Y228" s="7"/>
      <c r="Z228" s="108"/>
      <c r="AA228" s="230"/>
    </row>
    <row r="229" spans="1:27" ht="20.100000000000001" customHeight="1" x14ac:dyDescent="0.15">
      <c r="A229" s="85">
        <f>IF(AND(TRIM($K229)="○", OR(AND(M229&lt;&gt;"一般", M229&lt;&gt;"特定"),TRIM(O229)="",TRIM(Q229)="",AND(市内判定,COUNT(S229:Y229)&lt;7))), 1001,0)</f>
        <v>0</v>
      </c>
      <c r="B229" s="85"/>
      <c r="C229" s="103"/>
      <c r="D229" s="269" t="s">
        <v>97</v>
      </c>
      <c r="E229" s="270" t="s">
        <v>137</v>
      </c>
      <c r="F229" s="271"/>
      <c r="G229" s="271"/>
      <c r="H229" s="271"/>
      <c r="I229" s="271"/>
      <c r="J229" s="272"/>
      <c r="K229" s="32"/>
      <c r="L229" s="33"/>
      <c r="M229" s="68"/>
      <c r="N229" s="69"/>
      <c r="O229" s="58"/>
      <c r="P229" s="59"/>
      <c r="Q229" s="34"/>
      <c r="R229" s="35"/>
      <c r="S229" s="6"/>
      <c r="T229" s="5"/>
      <c r="U229" s="6"/>
      <c r="V229" s="6"/>
      <c r="W229" s="6"/>
      <c r="X229" s="6"/>
      <c r="Y229" s="7"/>
      <c r="Z229" s="108"/>
      <c r="AA229" s="230"/>
    </row>
    <row r="230" spans="1:27" ht="20.100000000000001" customHeight="1" x14ac:dyDescent="0.15">
      <c r="A230" s="85">
        <f>IF(AND(TRIM($K230)="○", OR(AND(M230&lt;&gt;"一般", M230&lt;&gt;"特定"),TRIM(O230)="",TRIM(Q230)="",AND(市内判定,COUNT(S230:Y230)&lt;7))), 1001,0)</f>
        <v>0</v>
      </c>
      <c r="B230" s="85"/>
      <c r="C230" s="103"/>
      <c r="D230" s="269" t="s">
        <v>98</v>
      </c>
      <c r="E230" s="270" t="s">
        <v>138</v>
      </c>
      <c r="F230" s="271"/>
      <c r="G230" s="271"/>
      <c r="H230" s="271"/>
      <c r="I230" s="271"/>
      <c r="J230" s="272"/>
      <c r="K230" s="32"/>
      <c r="L230" s="33"/>
      <c r="M230" s="68"/>
      <c r="N230" s="69"/>
      <c r="O230" s="58"/>
      <c r="P230" s="59"/>
      <c r="Q230" s="34"/>
      <c r="R230" s="35"/>
      <c r="S230" s="6"/>
      <c r="T230" s="5"/>
      <c r="U230" s="6"/>
      <c r="V230" s="6"/>
      <c r="W230" s="6"/>
      <c r="X230" s="6"/>
      <c r="Y230" s="7"/>
      <c r="Z230" s="108"/>
      <c r="AA230" s="230"/>
    </row>
    <row r="231" spans="1:27" ht="20.100000000000001" customHeight="1" x14ac:dyDescent="0.15">
      <c r="A231" s="85">
        <f>IF(AND(TRIM($K231)="○", OR(AND(M231&lt;&gt;"一般", M231&lt;&gt;"特定"),TRIM(O231)="",TRIM(Q231)="",AND(市内判定,COUNT(S231:Y231)&lt;7))), 1001,0)</f>
        <v>0</v>
      </c>
      <c r="B231" s="85"/>
      <c r="C231" s="103"/>
      <c r="D231" s="269" t="s">
        <v>99</v>
      </c>
      <c r="E231" s="270" t="s">
        <v>139</v>
      </c>
      <c r="F231" s="271"/>
      <c r="G231" s="271"/>
      <c r="H231" s="271"/>
      <c r="I231" s="271"/>
      <c r="J231" s="272"/>
      <c r="K231" s="32"/>
      <c r="L231" s="33"/>
      <c r="M231" s="68"/>
      <c r="N231" s="69"/>
      <c r="O231" s="58"/>
      <c r="P231" s="59"/>
      <c r="Q231" s="34"/>
      <c r="R231" s="35"/>
      <c r="S231" s="6"/>
      <c r="T231" s="5"/>
      <c r="U231" s="6"/>
      <c r="V231" s="6"/>
      <c r="W231" s="6"/>
      <c r="X231" s="6"/>
      <c r="Y231" s="7"/>
      <c r="Z231" s="108"/>
      <c r="AA231" s="230"/>
    </row>
    <row r="232" spans="1:27" ht="20.100000000000001" customHeight="1" x14ac:dyDescent="0.15">
      <c r="A232" s="85">
        <f>IF(AND(TRIM($K232)="○", OR(AND(M232&lt;&gt;"一般", M232&lt;&gt;"特定"),TRIM(O232)="",TRIM(Q232)="",AND(市内判定,COUNT(S232:Y232)&lt;7))), 1001,0)</f>
        <v>0</v>
      </c>
      <c r="B232" s="85"/>
      <c r="C232" s="103"/>
      <c r="D232" s="269" t="s">
        <v>100</v>
      </c>
      <c r="E232" s="270" t="s">
        <v>140</v>
      </c>
      <c r="F232" s="271"/>
      <c r="G232" s="271"/>
      <c r="H232" s="271"/>
      <c r="I232" s="271"/>
      <c r="J232" s="272"/>
      <c r="K232" s="32"/>
      <c r="L232" s="33"/>
      <c r="M232" s="68"/>
      <c r="N232" s="69"/>
      <c r="O232" s="58"/>
      <c r="P232" s="59"/>
      <c r="Q232" s="34"/>
      <c r="R232" s="35"/>
      <c r="S232" s="6"/>
      <c r="T232" s="5"/>
      <c r="U232" s="6"/>
      <c r="V232" s="6"/>
      <c r="W232" s="6"/>
      <c r="X232" s="6"/>
      <c r="Y232" s="7"/>
      <c r="Z232" s="108"/>
      <c r="AA232" s="230"/>
    </row>
    <row r="233" spans="1:27" ht="20.100000000000001" customHeight="1" x14ac:dyDescent="0.15">
      <c r="A233" s="85">
        <f>IF(AND(TRIM($K233)="○", OR(AND(M233&lt;&gt;"一般", M233&lt;&gt;"特定"),TRIM(O233)="",TRIM(Q233)="",AND(市内判定,COUNT(S233:Y233)&lt;7))), 1001,0)</f>
        <v>0</v>
      </c>
      <c r="B233" s="85"/>
      <c r="C233" s="103"/>
      <c r="D233" s="269" t="s">
        <v>101</v>
      </c>
      <c r="E233" s="270" t="s">
        <v>141</v>
      </c>
      <c r="F233" s="271"/>
      <c r="G233" s="271"/>
      <c r="H233" s="271"/>
      <c r="I233" s="271"/>
      <c r="J233" s="272"/>
      <c r="K233" s="32"/>
      <c r="L233" s="33"/>
      <c r="M233" s="68"/>
      <c r="N233" s="69"/>
      <c r="O233" s="58"/>
      <c r="P233" s="59"/>
      <c r="Q233" s="34"/>
      <c r="R233" s="35"/>
      <c r="S233" s="6"/>
      <c r="T233" s="5"/>
      <c r="U233" s="6"/>
      <c r="V233" s="6"/>
      <c r="W233" s="6"/>
      <c r="X233" s="6"/>
      <c r="Y233" s="7"/>
      <c r="Z233" s="108"/>
      <c r="AA233" s="230"/>
    </row>
    <row r="234" spans="1:27" ht="20.100000000000001" customHeight="1" x14ac:dyDescent="0.15">
      <c r="A234" s="85">
        <f>IF(AND(TRIM($K234)="○", OR(AND(M234&lt;&gt;"一般", M234&lt;&gt;"特定"),TRIM(O234)="",TRIM(Q234)="",AND(市内判定,COUNT(S234:Y234)&lt;7))), 1001,0)</f>
        <v>0</v>
      </c>
      <c r="B234" s="85"/>
      <c r="C234" s="103"/>
      <c r="D234" s="269" t="s">
        <v>102</v>
      </c>
      <c r="E234" s="270" t="s">
        <v>142</v>
      </c>
      <c r="F234" s="271"/>
      <c r="G234" s="271"/>
      <c r="H234" s="271"/>
      <c r="I234" s="271"/>
      <c r="J234" s="272"/>
      <c r="K234" s="32"/>
      <c r="L234" s="33"/>
      <c r="M234" s="68"/>
      <c r="N234" s="69"/>
      <c r="O234" s="58"/>
      <c r="P234" s="59"/>
      <c r="Q234" s="34"/>
      <c r="R234" s="35"/>
      <c r="S234" s="6"/>
      <c r="T234" s="5"/>
      <c r="U234" s="6"/>
      <c r="V234" s="6"/>
      <c r="W234" s="6"/>
      <c r="X234" s="6"/>
      <c r="Y234" s="7"/>
      <c r="Z234" s="108"/>
      <c r="AA234" s="230"/>
    </row>
    <row r="235" spans="1:27" ht="20.100000000000001" customHeight="1" x14ac:dyDescent="0.15">
      <c r="A235" s="85">
        <f>IF(AND(TRIM($K235)="○", OR(AND(M235&lt;&gt;"一般", M235&lt;&gt;"特定"),TRIM(O235)="",TRIM(Q235)="",AND(市内判定,COUNT(S235:Y235)&lt;7))), 1001,0)</f>
        <v>0</v>
      </c>
      <c r="B235" s="85"/>
      <c r="C235" s="103"/>
      <c r="D235" s="269" t="s">
        <v>103</v>
      </c>
      <c r="E235" s="270" t="s">
        <v>143</v>
      </c>
      <c r="F235" s="271"/>
      <c r="G235" s="271"/>
      <c r="H235" s="271"/>
      <c r="I235" s="271"/>
      <c r="J235" s="272"/>
      <c r="K235" s="32"/>
      <c r="L235" s="33"/>
      <c r="M235" s="68"/>
      <c r="N235" s="69"/>
      <c r="O235" s="58"/>
      <c r="P235" s="59"/>
      <c r="Q235" s="34"/>
      <c r="R235" s="35"/>
      <c r="S235" s="6"/>
      <c r="T235" s="5"/>
      <c r="U235" s="6"/>
      <c r="V235" s="6"/>
      <c r="W235" s="6"/>
      <c r="X235" s="6"/>
      <c r="Y235" s="7"/>
      <c r="Z235" s="108"/>
      <c r="AA235" s="230"/>
    </row>
    <row r="236" spans="1:27" ht="20.100000000000001" customHeight="1" x14ac:dyDescent="0.15">
      <c r="A236" s="85">
        <f>IF(AND(TRIM($K236)="○", OR(AND(M236&lt;&gt;"一般", M236&lt;&gt;"特定"),TRIM(O236)="",TRIM(Q236)="",AND(市内判定,COUNT(S236:Y236)&lt;7))), 1001,0)</f>
        <v>0</v>
      </c>
      <c r="B236" s="85"/>
      <c r="C236" s="99"/>
      <c r="D236" s="269" t="s">
        <v>104</v>
      </c>
      <c r="E236" s="270" t="s">
        <v>144</v>
      </c>
      <c r="F236" s="271"/>
      <c r="G236" s="271"/>
      <c r="H236" s="271"/>
      <c r="I236" s="271"/>
      <c r="J236" s="272"/>
      <c r="K236" s="32"/>
      <c r="L236" s="33"/>
      <c r="M236" s="68"/>
      <c r="N236" s="69"/>
      <c r="O236" s="58"/>
      <c r="P236" s="59"/>
      <c r="Q236" s="34"/>
      <c r="R236" s="35"/>
      <c r="S236" s="6"/>
      <c r="T236" s="5"/>
      <c r="U236" s="6"/>
      <c r="V236" s="6"/>
      <c r="W236" s="6"/>
      <c r="X236" s="6"/>
      <c r="Y236" s="7"/>
      <c r="Z236" s="153"/>
      <c r="AA236" s="140"/>
    </row>
    <row r="237" spans="1:27" ht="20.100000000000001" customHeight="1" x14ac:dyDescent="0.15">
      <c r="A237" s="85">
        <f>IF(AND(TRIM($K237)="○", OR(AND(M237&lt;&gt;"一般", M237&lt;&gt;"特定"),TRIM(O237)="",TRIM(Q237)="",AND(市内判定,COUNT(S237:Y237)&lt;7))), 1001,0)</f>
        <v>0</v>
      </c>
      <c r="B237" s="85"/>
      <c r="C237" s="103"/>
      <c r="D237" s="269" t="s">
        <v>105</v>
      </c>
      <c r="E237" s="270" t="s">
        <v>145</v>
      </c>
      <c r="F237" s="271"/>
      <c r="G237" s="271"/>
      <c r="H237" s="271"/>
      <c r="I237" s="271"/>
      <c r="J237" s="272"/>
      <c r="K237" s="32"/>
      <c r="L237" s="33"/>
      <c r="M237" s="68"/>
      <c r="N237" s="69"/>
      <c r="O237" s="58"/>
      <c r="P237" s="59"/>
      <c r="Q237" s="34"/>
      <c r="R237" s="35"/>
      <c r="S237" s="6"/>
      <c r="T237" s="5"/>
      <c r="U237" s="6"/>
      <c r="V237" s="6"/>
      <c r="W237" s="6"/>
      <c r="X237" s="6"/>
      <c r="Y237" s="7"/>
      <c r="Z237" s="108"/>
      <c r="AA237" s="230"/>
    </row>
    <row r="238" spans="1:27" ht="20.100000000000001" customHeight="1" x14ac:dyDescent="0.15">
      <c r="A238" s="85">
        <f>IF(AND(TRIM($K238)="○", OR(AND(M238&lt;&gt;"一般", M238&lt;&gt;"特定"),TRIM(O238)="",TRIM(Q238)="",AND(市内判定,COUNT(S238:Y238)&lt;7))), 1001,0)</f>
        <v>0</v>
      </c>
      <c r="B238" s="85"/>
      <c r="C238" s="103"/>
      <c r="D238" s="269" t="s">
        <v>106</v>
      </c>
      <c r="E238" s="270" t="s">
        <v>146</v>
      </c>
      <c r="F238" s="271"/>
      <c r="G238" s="271"/>
      <c r="H238" s="271"/>
      <c r="I238" s="271"/>
      <c r="J238" s="272"/>
      <c r="K238" s="32"/>
      <c r="L238" s="33"/>
      <c r="M238" s="68"/>
      <c r="N238" s="69"/>
      <c r="O238" s="58"/>
      <c r="P238" s="59"/>
      <c r="Q238" s="34"/>
      <c r="R238" s="35"/>
      <c r="S238" s="6"/>
      <c r="T238" s="5"/>
      <c r="U238" s="6"/>
      <c r="V238" s="6"/>
      <c r="W238" s="6"/>
      <c r="X238" s="6"/>
      <c r="Y238" s="7"/>
      <c r="Z238" s="108"/>
      <c r="AA238" s="230"/>
    </row>
    <row r="239" spans="1:27" ht="20.100000000000001" customHeight="1" x14ac:dyDescent="0.15">
      <c r="A239" s="85">
        <f>IF(AND(TRIM($K239)="○", OR(AND(M239&lt;&gt;"一般", M239&lt;&gt;"特定"),TRIM(O239)="",TRIM(Q239)="",AND(市内判定,COUNT(S239:Y239)&lt;7))), 1001,0)</f>
        <v>0</v>
      </c>
      <c r="B239" s="85"/>
      <c r="C239" s="103"/>
      <c r="D239" s="269" t="s">
        <v>107</v>
      </c>
      <c r="E239" s="270" t="s">
        <v>147</v>
      </c>
      <c r="F239" s="271"/>
      <c r="G239" s="271"/>
      <c r="H239" s="271"/>
      <c r="I239" s="271"/>
      <c r="J239" s="272"/>
      <c r="K239" s="32"/>
      <c r="L239" s="33"/>
      <c r="M239" s="68"/>
      <c r="N239" s="69"/>
      <c r="O239" s="58"/>
      <c r="P239" s="59"/>
      <c r="Q239" s="34"/>
      <c r="R239" s="35"/>
      <c r="S239" s="6"/>
      <c r="T239" s="5"/>
      <c r="U239" s="6"/>
      <c r="V239" s="6"/>
      <c r="W239" s="6"/>
      <c r="X239" s="6"/>
      <c r="Y239" s="7"/>
      <c r="Z239" s="108"/>
      <c r="AA239" s="230"/>
    </row>
    <row r="240" spans="1:27" ht="20.100000000000001" customHeight="1" x14ac:dyDescent="0.15">
      <c r="A240" s="85">
        <f>IF(AND(TRIM($K240)="○", OR(AND(M240&lt;&gt;"一般", M240&lt;&gt;"特定"),TRIM(O240)="",TRIM(Q240)="",AND(市内判定,COUNT(S240:Y240)&lt;7))), 1001,0)</f>
        <v>0</v>
      </c>
      <c r="B240" s="85"/>
      <c r="C240" s="103"/>
      <c r="D240" s="269" t="s">
        <v>108</v>
      </c>
      <c r="E240" s="270" t="s">
        <v>148</v>
      </c>
      <c r="F240" s="271"/>
      <c r="G240" s="271"/>
      <c r="H240" s="271"/>
      <c r="I240" s="271"/>
      <c r="J240" s="272"/>
      <c r="K240" s="32"/>
      <c r="L240" s="33"/>
      <c r="M240" s="68"/>
      <c r="N240" s="69"/>
      <c r="O240" s="58"/>
      <c r="P240" s="59"/>
      <c r="Q240" s="34"/>
      <c r="R240" s="35"/>
      <c r="S240" s="6"/>
      <c r="T240" s="5"/>
      <c r="U240" s="6"/>
      <c r="V240" s="6"/>
      <c r="W240" s="6"/>
      <c r="X240" s="6"/>
      <c r="Y240" s="7"/>
      <c r="Z240" s="108"/>
      <c r="AA240" s="230"/>
    </row>
    <row r="241" spans="1:27" ht="20.100000000000001" customHeight="1" x14ac:dyDescent="0.15">
      <c r="A241" s="85">
        <f>IF(AND(TRIM($K241)="○", OR(AND(M241&lt;&gt;"一般", M241&lt;&gt;"特定"),TRIM(O241)="",TRIM(Q241)="",AND(市内判定,COUNT(S241:Y241)&lt;7))), 1001,0)</f>
        <v>0</v>
      </c>
      <c r="B241" s="85"/>
      <c r="C241" s="103"/>
      <c r="D241" s="269" t="s">
        <v>109</v>
      </c>
      <c r="E241" s="270" t="s">
        <v>149</v>
      </c>
      <c r="F241" s="271"/>
      <c r="G241" s="271"/>
      <c r="H241" s="271"/>
      <c r="I241" s="271"/>
      <c r="J241" s="272"/>
      <c r="K241" s="32"/>
      <c r="L241" s="33"/>
      <c r="M241" s="68"/>
      <c r="N241" s="69"/>
      <c r="O241" s="58"/>
      <c r="P241" s="59"/>
      <c r="Q241" s="34"/>
      <c r="R241" s="35"/>
      <c r="S241" s="6"/>
      <c r="T241" s="5"/>
      <c r="U241" s="6"/>
      <c r="V241" s="6"/>
      <c r="W241" s="6"/>
      <c r="X241" s="6"/>
      <c r="Y241" s="7"/>
      <c r="Z241" s="108"/>
      <c r="AA241" s="230"/>
    </row>
    <row r="242" spans="1:27" ht="20.100000000000001" customHeight="1" x14ac:dyDescent="0.15">
      <c r="A242" s="85">
        <f>IF(AND(TRIM($K242)="○", OR(AND(M242&lt;&gt;"一般", M242&lt;&gt;"特定"),TRIM(O242)="",TRIM(Q242)="",AND(市内判定,COUNT(S242:Y242)&lt;7))), 1001,0)</f>
        <v>0</v>
      </c>
      <c r="B242" s="85"/>
      <c r="C242" s="103"/>
      <c r="D242" s="269" t="s">
        <v>110</v>
      </c>
      <c r="E242" s="270" t="s">
        <v>150</v>
      </c>
      <c r="F242" s="271"/>
      <c r="G242" s="271"/>
      <c r="H242" s="271"/>
      <c r="I242" s="271"/>
      <c r="J242" s="272"/>
      <c r="K242" s="32"/>
      <c r="L242" s="33"/>
      <c r="M242" s="68"/>
      <c r="N242" s="69"/>
      <c r="O242" s="58"/>
      <c r="P242" s="59"/>
      <c r="Q242" s="34"/>
      <c r="R242" s="35"/>
      <c r="S242" s="6"/>
      <c r="T242" s="5"/>
      <c r="U242" s="6"/>
      <c r="V242" s="6"/>
      <c r="W242" s="6"/>
      <c r="X242" s="6"/>
      <c r="Y242" s="7"/>
      <c r="Z242" s="108"/>
      <c r="AA242" s="230"/>
    </row>
    <row r="243" spans="1:27" ht="20.100000000000001" customHeight="1" x14ac:dyDescent="0.15">
      <c r="A243" s="85">
        <f>IF(AND(TRIM($K243)="○", OR(AND(M243&lt;&gt;"一般", M243&lt;&gt;"特定"),TRIM(O243)="",TRIM(Q243)="",AND(市内判定,COUNT(S243:Y243)&lt;7))), 1001,0)</f>
        <v>0</v>
      </c>
      <c r="B243" s="85"/>
      <c r="C243" s="103"/>
      <c r="D243" s="269" t="s">
        <v>111</v>
      </c>
      <c r="E243" s="270" t="s">
        <v>151</v>
      </c>
      <c r="F243" s="271"/>
      <c r="G243" s="271"/>
      <c r="H243" s="271"/>
      <c r="I243" s="271"/>
      <c r="J243" s="272"/>
      <c r="K243" s="32"/>
      <c r="L243" s="33"/>
      <c r="M243" s="68"/>
      <c r="N243" s="69"/>
      <c r="O243" s="58"/>
      <c r="P243" s="59"/>
      <c r="Q243" s="34"/>
      <c r="R243" s="35"/>
      <c r="S243" s="6"/>
      <c r="T243" s="5"/>
      <c r="U243" s="6"/>
      <c r="V243" s="6"/>
      <c r="W243" s="6"/>
      <c r="X243" s="6"/>
      <c r="Y243" s="7"/>
      <c r="Z243" s="108"/>
      <c r="AA243" s="230"/>
    </row>
    <row r="244" spans="1:27" ht="20.100000000000001" customHeight="1" x14ac:dyDescent="0.15">
      <c r="A244" s="85">
        <f>IF(AND(TRIM($K244)="○", OR(AND(M244&lt;&gt;"一般", M244&lt;&gt;"特定"),TRIM(O244)="",TRIM(Q244)="",AND(市内判定,COUNT(S244:Y244)&lt;7))), 1001,0)</f>
        <v>0</v>
      </c>
      <c r="B244" s="85"/>
      <c r="C244" s="103"/>
      <c r="D244" s="269" t="s">
        <v>112</v>
      </c>
      <c r="E244" s="270" t="s">
        <v>152</v>
      </c>
      <c r="F244" s="271"/>
      <c r="G244" s="271"/>
      <c r="H244" s="271"/>
      <c r="I244" s="271"/>
      <c r="J244" s="272"/>
      <c r="K244" s="32"/>
      <c r="L244" s="33"/>
      <c r="M244" s="68"/>
      <c r="N244" s="69"/>
      <c r="O244" s="58"/>
      <c r="P244" s="59"/>
      <c r="Q244" s="34"/>
      <c r="R244" s="35"/>
      <c r="S244" s="6"/>
      <c r="T244" s="5"/>
      <c r="U244" s="6"/>
      <c r="V244" s="6"/>
      <c r="W244" s="6"/>
      <c r="X244" s="6"/>
      <c r="Y244" s="7"/>
      <c r="Z244" s="108"/>
      <c r="AA244" s="230"/>
    </row>
    <row r="245" spans="1:27" ht="20.100000000000001" customHeight="1" thickBot="1" x14ac:dyDescent="0.2">
      <c r="A245" s="85">
        <f>IF(AND(TRIM($K245)="○", OR(AND(M245&lt;&gt;"一般", M245&lt;&gt;"特定"),TRIM(O245)="",TRIM(Q245)="",AND(市内判定,COUNT(S245:Y245)&lt;7))), 1001,0)</f>
        <v>0</v>
      </c>
      <c r="B245" s="85"/>
      <c r="C245" s="103"/>
      <c r="D245" s="273" t="s">
        <v>201</v>
      </c>
      <c r="E245" s="274" t="s">
        <v>202</v>
      </c>
      <c r="F245" s="275"/>
      <c r="G245" s="275"/>
      <c r="H245" s="275"/>
      <c r="I245" s="275"/>
      <c r="J245" s="276"/>
      <c r="K245" s="74"/>
      <c r="L245" s="75"/>
      <c r="M245" s="72"/>
      <c r="N245" s="73"/>
      <c r="O245" s="76"/>
      <c r="P245" s="77"/>
      <c r="Q245" s="60"/>
      <c r="R245" s="61"/>
      <c r="S245" s="8"/>
      <c r="T245" s="9"/>
      <c r="U245" s="8"/>
      <c r="V245" s="8"/>
      <c r="W245" s="8"/>
      <c r="X245" s="8"/>
      <c r="Y245" s="10"/>
      <c r="Z245" s="108"/>
      <c r="AA245" s="230"/>
    </row>
    <row r="246" spans="1:27" ht="20.100000000000001" customHeight="1" thickTop="1" x14ac:dyDescent="0.15">
      <c r="A246" s="85"/>
      <c r="B246" s="85"/>
      <c r="C246" s="103"/>
      <c r="D246" s="277" t="s">
        <v>170</v>
      </c>
      <c r="E246" s="278"/>
      <c r="F246" s="278"/>
      <c r="G246" s="278"/>
      <c r="H246" s="278"/>
      <c r="I246" s="278"/>
      <c r="J246" s="278"/>
      <c r="K246" s="278"/>
      <c r="L246" s="278"/>
      <c r="M246" s="278"/>
      <c r="N246" s="278"/>
      <c r="O246" s="278"/>
      <c r="P246" s="278"/>
      <c r="Q246" s="279">
        <f>SUM(Q217:R245)</f>
        <v>0</v>
      </c>
      <c r="R246" s="280"/>
      <c r="S246" s="281"/>
      <c r="T246" s="282"/>
      <c r="U246" s="282"/>
      <c r="V246" s="282"/>
      <c r="W246" s="282"/>
      <c r="X246" s="282"/>
      <c r="Y246" s="283"/>
      <c r="Z246" s="284"/>
      <c r="AA246" s="230"/>
    </row>
    <row r="247" spans="1:27" ht="60" customHeight="1" x14ac:dyDescent="0.15">
      <c r="A247" s="85"/>
      <c r="B247" s="85"/>
      <c r="C247" s="122"/>
      <c r="D247" s="285" t="s">
        <v>208</v>
      </c>
      <c r="E247" s="285"/>
      <c r="F247" s="285"/>
      <c r="G247" s="285"/>
      <c r="H247" s="285"/>
      <c r="I247" s="285"/>
      <c r="J247" s="285"/>
      <c r="K247" s="285"/>
      <c r="L247" s="285"/>
      <c r="M247" s="285"/>
      <c r="N247" s="285"/>
      <c r="O247" s="285"/>
      <c r="P247" s="285"/>
      <c r="Q247" s="285"/>
      <c r="R247" s="285"/>
      <c r="S247" s="285"/>
      <c r="T247" s="285"/>
      <c r="U247" s="285"/>
      <c r="V247" s="285"/>
      <c r="W247" s="285"/>
      <c r="X247" s="285"/>
      <c r="Y247" s="285"/>
      <c r="Z247" s="126"/>
    </row>
    <row r="248" spans="1:27" ht="15.75" customHeight="1" x14ac:dyDescent="0.15">
      <c r="A248" s="85"/>
      <c r="B248" s="85"/>
      <c r="C248" s="109"/>
      <c r="D248" s="109"/>
      <c r="E248" s="109"/>
      <c r="F248" s="109"/>
      <c r="G248" s="109"/>
      <c r="H248" s="109"/>
      <c r="I248" s="109"/>
      <c r="J248" s="128"/>
      <c r="K248" s="128"/>
      <c r="L248" s="128"/>
      <c r="M248" s="228"/>
      <c r="N248" s="128"/>
      <c r="O248" s="157"/>
      <c r="P248" s="128"/>
      <c r="Q248" s="150"/>
      <c r="R248" s="150"/>
      <c r="S248" s="150"/>
      <c r="T248" s="150"/>
      <c r="U248" s="150"/>
      <c r="V248" s="150"/>
      <c r="W248" s="150"/>
      <c r="X248" s="150"/>
      <c r="Y248" s="128"/>
      <c r="Z248" s="109"/>
    </row>
  </sheetData>
  <sheetProtection algorithmName="SHA-512" hashValue="usRdTdzIqdBABTK6MMI9AoMPjpcCSxOT+X68feD+vD8lSaYJ5vjIem+jG2vU/cCyBs3A7+OX+Sc2a7Kcjl9Z+A==" saltValue="hoVnYlCK1H6J2T8Pf/hGZA==" spinCount="100000" sheet="1" objects="1" scenarios="1"/>
  <dataConsolidate/>
  <mergeCells count="261">
    <mergeCell ref="J39:Y39"/>
    <mergeCell ref="J78:Y78"/>
    <mergeCell ref="J88:Y88"/>
    <mergeCell ref="E242:J242"/>
    <mergeCell ref="E243:J243"/>
    <mergeCell ref="E244:J244"/>
    <mergeCell ref="E245:J245"/>
    <mergeCell ref="D247:Y247"/>
    <mergeCell ref="D214:D216"/>
    <mergeCell ref="E217:J217"/>
    <mergeCell ref="E218:J218"/>
    <mergeCell ref="E219:J219"/>
    <mergeCell ref="E220:J220"/>
    <mergeCell ref="E221:J221"/>
    <mergeCell ref="E222:J222"/>
    <mergeCell ref="E223:J223"/>
    <mergeCell ref="E224:J224"/>
    <mergeCell ref="O238:P238"/>
    <mergeCell ref="O239:P239"/>
    <mergeCell ref="O240:P240"/>
    <mergeCell ref="O241:P241"/>
    <mergeCell ref="O242:P242"/>
    <mergeCell ref="O243:P243"/>
    <mergeCell ref="O244:P244"/>
    <mergeCell ref="O245:P245"/>
    <mergeCell ref="E214:J216"/>
    <mergeCell ref="E225:J225"/>
    <mergeCell ref="E226:J226"/>
    <mergeCell ref="E227:J227"/>
    <mergeCell ref="E228:J228"/>
    <mergeCell ref="E229:J229"/>
    <mergeCell ref="E230:J230"/>
    <mergeCell ref="E231:J231"/>
    <mergeCell ref="E232:J232"/>
    <mergeCell ref="E233:J233"/>
    <mergeCell ref="E234:J234"/>
    <mergeCell ref="E235:J235"/>
    <mergeCell ref="E236:J236"/>
    <mergeCell ref="E237:J237"/>
    <mergeCell ref="E238:J238"/>
    <mergeCell ref="E239:J239"/>
    <mergeCell ref="M238:N238"/>
    <mergeCell ref="M239:N239"/>
    <mergeCell ref="M240:N240"/>
    <mergeCell ref="M241:N241"/>
    <mergeCell ref="K235:L235"/>
    <mergeCell ref="K236:L236"/>
    <mergeCell ref="K237:L237"/>
    <mergeCell ref="K238:L238"/>
    <mergeCell ref="K239:L239"/>
    <mergeCell ref="K240:L240"/>
    <mergeCell ref="K241:L241"/>
    <mergeCell ref="M244:N244"/>
    <mergeCell ref="M245:N245"/>
    <mergeCell ref="O218:P218"/>
    <mergeCell ref="O219:P219"/>
    <mergeCell ref="O220:P220"/>
    <mergeCell ref="O221:P221"/>
    <mergeCell ref="O222:P222"/>
    <mergeCell ref="O223:P223"/>
    <mergeCell ref="O224:P224"/>
    <mergeCell ref="O225:P225"/>
    <mergeCell ref="O226:P226"/>
    <mergeCell ref="O227:P227"/>
    <mergeCell ref="O228:P228"/>
    <mergeCell ref="O229:P229"/>
    <mergeCell ref="O230:P230"/>
    <mergeCell ref="O231:P231"/>
    <mergeCell ref="O232:P232"/>
    <mergeCell ref="O233:P233"/>
    <mergeCell ref="K245:L245"/>
    <mergeCell ref="M226:N226"/>
    <mergeCell ref="M217:N217"/>
    <mergeCell ref="M218:N218"/>
    <mergeCell ref="M219:N219"/>
    <mergeCell ref="M220:N220"/>
    <mergeCell ref="M221:N221"/>
    <mergeCell ref="M222:N222"/>
    <mergeCell ref="M223:N223"/>
    <mergeCell ref="M224:N224"/>
    <mergeCell ref="M225:N225"/>
    <mergeCell ref="M227:N227"/>
    <mergeCell ref="M228:N228"/>
    <mergeCell ref="M229:N229"/>
    <mergeCell ref="M230:N230"/>
    <mergeCell ref="M231:N231"/>
    <mergeCell ref="M232:N232"/>
    <mergeCell ref="M233:N233"/>
    <mergeCell ref="M234:N234"/>
    <mergeCell ref="M235:N235"/>
    <mergeCell ref="M236:N236"/>
    <mergeCell ref="M237:N237"/>
    <mergeCell ref="M242:N242"/>
    <mergeCell ref="M243:N243"/>
    <mergeCell ref="U215:U216"/>
    <mergeCell ref="V215:V216"/>
    <mergeCell ref="W215:W216"/>
    <mergeCell ref="X215:Y215"/>
    <mergeCell ref="D246:P246"/>
    <mergeCell ref="Q246:R246"/>
    <mergeCell ref="S246:Y246"/>
    <mergeCell ref="K218:L218"/>
    <mergeCell ref="K219:L219"/>
    <mergeCell ref="K220:L220"/>
    <mergeCell ref="K221:L221"/>
    <mergeCell ref="K222:L222"/>
    <mergeCell ref="K223:L223"/>
    <mergeCell ref="K224:L224"/>
    <mergeCell ref="K225:L225"/>
    <mergeCell ref="K226:L226"/>
    <mergeCell ref="K227:L227"/>
    <mergeCell ref="K228:L228"/>
    <mergeCell ref="K229:L229"/>
    <mergeCell ref="Q238:R238"/>
    <mergeCell ref="Q239:R239"/>
    <mergeCell ref="Q240:R240"/>
    <mergeCell ref="K243:L243"/>
    <mergeCell ref="K244:L244"/>
    <mergeCell ref="Q243:R243"/>
    <mergeCell ref="Q244:R244"/>
    <mergeCell ref="Q245:R245"/>
    <mergeCell ref="S214:Y214"/>
    <mergeCell ref="K214:L216"/>
    <mergeCell ref="K217:L217"/>
    <mergeCell ref="M214:N216"/>
    <mergeCell ref="O214:P216"/>
    <mergeCell ref="O217:P217"/>
    <mergeCell ref="Q214:R216"/>
    <mergeCell ref="Q217:R217"/>
    <mergeCell ref="Q218:R218"/>
    <mergeCell ref="Q219:R219"/>
    <mergeCell ref="Q220:R220"/>
    <mergeCell ref="Q221:R221"/>
    <mergeCell ref="Q222:R222"/>
    <mergeCell ref="Q223:R223"/>
    <mergeCell ref="Q224:R224"/>
    <mergeCell ref="Q225:R225"/>
    <mergeCell ref="Q226:R226"/>
    <mergeCell ref="Q227:R227"/>
    <mergeCell ref="Q228:R228"/>
    <mergeCell ref="S215:S216"/>
    <mergeCell ref="T215:T216"/>
    <mergeCell ref="K242:L242"/>
    <mergeCell ref="K230:L230"/>
    <mergeCell ref="E240:J240"/>
    <mergeCell ref="E241:J241"/>
    <mergeCell ref="D213:Y213"/>
    <mergeCell ref="Q234:R234"/>
    <mergeCell ref="Q235:R235"/>
    <mergeCell ref="Q236:R236"/>
    <mergeCell ref="Q237:R237"/>
    <mergeCell ref="O234:P234"/>
    <mergeCell ref="O235:P235"/>
    <mergeCell ref="O236:P236"/>
    <mergeCell ref="O237:P237"/>
    <mergeCell ref="Q229:R229"/>
    <mergeCell ref="Q230:R230"/>
    <mergeCell ref="Q231:R231"/>
    <mergeCell ref="Q232:R232"/>
    <mergeCell ref="Q233:R233"/>
    <mergeCell ref="K231:L231"/>
    <mergeCell ref="K232:L232"/>
    <mergeCell ref="K233:L233"/>
    <mergeCell ref="K234:L234"/>
    <mergeCell ref="Q241:R241"/>
    <mergeCell ref="Q242:R242"/>
    <mergeCell ref="I165:M165"/>
    <mergeCell ref="I167:M167"/>
    <mergeCell ref="J209:Y209"/>
    <mergeCell ref="I192:M192"/>
    <mergeCell ref="E183:J183"/>
    <mergeCell ref="I189:M189"/>
    <mergeCell ref="E179:J179"/>
    <mergeCell ref="E180:J180"/>
    <mergeCell ref="E182:J182"/>
    <mergeCell ref="W183:X183"/>
    <mergeCell ref="K180:M180"/>
    <mergeCell ref="N180:V180"/>
    <mergeCell ref="W180:Y180"/>
    <mergeCell ref="K181:M181"/>
    <mergeCell ref="N181:V181"/>
    <mergeCell ref="W181:X181"/>
    <mergeCell ref="K182:M183"/>
    <mergeCell ref="N182:V182"/>
    <mergeCell ref="W182:X182"/>
    <mergeCell ref="N183:V183"/>
    <mergeCell ref="E177:Y177"/>
    <mergeCell ref="I210:M210"/>
    <mergeCell ref="E181:J181"/>
    <mergeCell ref="I187:M187"/>
    <mergeCell ref="I198:M198"/>
    <mergeCell ref="J201:Y201"/>
    <mergeCell ref="W178:Y178"/>
    <mergeCell ref="K179:M179"/>
    <mergeCell ref="N179:V179"/>
    <mergeCell ref="W179:Y179"/>
    <mergeCell ref="E178:J178"/>
    <mergeCell ref="K178:M178"/>
    <mergeCell ref="E195:H195"/>
    <mergeCell ref="I195:M195"/>
    <mergeCell ref="E196:H196"/>
    <mergeCell ref="I196:M196"/>
    <mergeCell ref="I155:Y155"/>
    <mergeCell ref="I157:Y157"/>
    <mergeCell ref="I120:Y120"/>
    <mergeCell ref="D111:Y111"/>
    <mergeCell ref="I40:M40"/>
    <mergeCell ref="J74:Y74"/>
    <mergeCell ref="I75:Y75"/>
    <mergeCell ref="J76:Y76"/>
    <mergeCell ref="I77:Y77"/>
    <mergeCell ref="I124:M124"/>
    <mergeCell ref="I153:M153"/>
    <mergeCell ref="E15:H15"/>
    <mergeCell ref="C13:H13"/>
    <mergeCell ref="I71:Y71"/>
    <mergeCell ref="I63:M63"/>
    <mergeCell ref="I208:M208"/>
    <mergeCell ref="C205:H205"/>
    <mergeCell ref="I163:Y163"/>
    <mergeCell ref="E193:H193"/>
    <mergeCell ref="I193:M193"/>
    <mergeCell ref="E194:H194"/>
    <mergeCell ref="E192:H192"/>
    <mergeCell ref="O187:Q187"/>
    <mergeCell ref="I26:Y26"/>
    <mergeCell ref="C60:H60"/>
    <mergeCell ref="I73:Y73"/>
    <mergeCell ref="C109:H109"/>
    <mergeCell ref="I200:M200"/>
    <mergeCell ref="I194:M194"/>
    <mergeCell ref="I20:M20"/>
    <mergeCell ref="I30:Y30"/>
    <mergeCell ref="N178:V178"/>
    <mergeCell ref="C150:H150"/>
    <mergeCell ref="C174:H174"/>
    <mergeCell ref="I185:M185"/>
    <mergeCell ref="W1:Z1"/>
    <mergeCell ref="I159:M159"/>
    <mergeCell ref="I22:Y22"/>
    <mergeCell ref="I24:Y24"/>
    <mergeCell ref="I169:Y169"/>
    <mergeCell ref="J15:Y15"/>
    <mergeCell ref="I28:Y28"/>
    <mergeCell ref="I38:Y38"/>
    <mergeCell ref="I87:Y87"/>
    <mergeCell ref="I126:Y126"/>
    <mergeCell ref="I112:Y112"/>
    <mergeCell ref="I32:Y32"/>
    <mergeCell ref="I34:M34"/>
    <mergeCell ref="I36:M36"/>
    <mergeCell ref="I69:M69"/>
    <mergeCell ref="I118:M118"/>
    <mergeCell ref="I161:M161"/>
    <mergeCell ref="I79:Y79"/>
    <mergeCell ref="I81:Y81"/>
    <mergeCell ref="I83:M83"/>
    <mergeCell ref="I85:M85"/>
    <mergeCell ref="I114:Y114"/>
    <mergeCell ref="I116:Y116"/>
    <mergeCell ref="I122:M122"/>
  </mergeCells>
  <phoneticPr fontId="4"/>
  <conditionalFormatting sqref="I20:M20">
    <cfRule type="expression" dxfId="372" priority="373" stopIfTrue="1">
      <formula>TRIM($I20)=""</formula>
    </cfRule>
  </conditionalFormatting>
  <conditionalFormatting sqref="I22:Y22">
    <cfRule type="expression" dxfId="371" priority="372" stopIfTrue="1">
      <formula>AND(TRIM($I22)&lt;&gt;"", OR(ISERROR(FIND("@"&amp;LEFT($I22,3)&amp;"@", 都道府県3))=FALSE, ISERROR(FIND("@"&amp;LEFT($I22,4)&amp;"@",都道府県4))=FALSE))=FALSE</formula>
    </cfRule>
  </conditionalFormatting>
  <conditionalFormatting sqref="I24:Y24">
    <cfRule type="expression" dxfId="370" priority="371" stopIfTrue="1">
      <formula>TRIM($I24)=""</formula>
    </cfRule>
  </conditionalFormatting>
  <conditionalFormatting sqref="I26:Y26">
    <cfRule type="expression" dxfId="369" priority="370" stopIfTrue="1">
      <formula>TRIM($I26)=""</formula>
    </cfRule>
  </conditionalFormatting>
  <conditionalFormatting sqref="I28:Y28">
    <cfRule type="expression" dxfId="368" priority="369" stopIfTrue="1">
      <formula>TRIM($I28)=""</formula>
    </cfRule>
  </conditionalFormatting>
  <conditionalFormatting sqref="I30:Y30">
    <cfRule type="expression" dxfId="367" priority="368" stopIfTrue="1">
      <formula>OR(TRIM($I30)="", NOT(OR(IFERROR(SEARCH(" ",$I30),0)&gt;0, IFERROR(SEARCH("　",$I30),0)&gt;0)))</formula>
    </cfRule>
  </conditionalFormatting>
  <conditionalFormatting sqref="I32:Y32">
    <cfRule type="expression" dxfId="366" priority="367" stopIfTrue="1">
      <formula>OR(TRIM($I32)="", NOT(OR(IFERROR(SEARCH(" ",$I32),0)&gt;0, IFERROR(SEARCH("　",$I32),0)&gt;0)))</formula>
    </cfRule>
  </conditionalFormatting>
  <conditionalFormatting sqref="I34:M34">
    <cfRule type="expression" dxfId="365" priority="366" stopIfTrue="1">
      <formula>NOT(AND(TRIM($I34)&lt;&gt;"",ISNUMBER(VALUE(SUBSTITUTE($I34,"-",""))), IFERROR(SEARCH("-",$I34),0)&gt;0))</formula>
    </cfRule>
  </conditionalFormatting>
  <conditionalFormatting sqref="I36:M36">
    <cfRule type="expression" dxfId="364" priority="365" stopIfTrue="1">
      <formula>OR(AND(TRIM($I36)&lt;&gt;"",OR(NOT(ISNUMBER(VALUE(SUBSTITUTE($I36,"-","")))), IFERROR(SEARCH("-",$I36),0)=0)),AND($I63&lt;&gt;"する",TRIM($I36)=""))</formula>
    </cfRule>
  </conditionalFormatting>
  <conditionalFormatting sqref="I38:Y38">
    <cfRule type="expression" dxfId="363" priority="364" stopIfTrue="1">
      <formula>OR(AND(TRIM($I38)&lt;&gt;"",IFERROR(SEARCH("@",$I38),0)=0),AND($I63&lt;&gt;"する",TRIM($I38)=""))</formula>
    </cfRule>
  </conditionalFormatting>
  <conditionalFormatting sqref="I40:M40">
    <cfRule type="expression" dxfId="362" priority="363" stopIfTrue="1">
      <formula>AND($I40&lt;&gt;"一致する", $I40&lt;&gt;"一致しない")</formula>
    </cfRule>
  </conditionalFormatting>
  <conditionalFormatting sqref="I63:M63">
    <cfRule type="expression" dxfId="361" priority="362" stopIfTrue="1">
      <formula>AND($I63&lt;&gt;"しない", $I63&lt;&gt;"する")</formula>
    </cfRule>
  </conditionalFormatting>
  <conditionalFormatting sqref="I69:M69">
    <cfRule type="expression" dxfId="360" priority="361" stopIfTrue="1">
      <formula>OR(AND($I63="する",TRIM($I69)=""),AND($I63="しない",NOT(ISBLANK($I69))))</formula>
    </cfRule>
  </conditionalFormatting>
  <conditionalFormatting sqref="I71:Y71">
    <cfRule type="expression" dxfId="359" priority="360" stopIfTrue="1">
      <formula>OR(AND($I63="する",AND($I71&lt;&gt;"", OR(ISERROR(FIND("@"&amp;LEFT($I71,3)&amp;"@", 都道府県3))=FALSE, ISERROR(FIND("@"&amp;LEFT($I71,4)&amp;"@",都道府県4))=FALSE))=FALSE),AND($I63="しない",NOT(ISBLANK($I71))))</formula>
    </cfRule>
  </conditionalFormatting>
  <conditionalFormatting sqref="I73:Y73">
    <cfRule type="expression" dxfId="358" priority="359" stopIfTrue="1">
      <formula>OR(AND($I63="する",TRIM($I73)=""),AND($I63="しない",NOT(ISBLANK($I73))))</formula>
    </cfRule>
  </conditionalFormatting>
  <conditionalFormatting sqref="I75:Y75">
    <cfRule type="expression" dxfId="357" priority="358" stopIfTrue="1">
      <formula>OR(AND($I63="する",TRIM($I75)=""),AND($I63="しない",NOT(ISBLANK($I75))))</formula>
    </cfRule>
  </conditionalFormatting>
  <conditionalFormatting sqref="I77:Y77">
    <cfRule type="expression" dxfId="356" priority="357" stopIfTrue="1">
      <formula>OR(AND($I63="する",TRIM($I77)=""),AND($I63="しない",NOT(ISBLANK($I77))))</formula>
    </cfRule>
  </conditionalFormatting>
  <conditionalFormatting sqref="I79:Y79">
    <cfRule type="expression" dxfId="355" priority="356" stopIfTrue="1">
      <formula>OR(AND($I63="する",OR(TRIM($I79)="", NOT(OR(IFERROR(SEARCH(" ",$I79),0)&gt;0, IFERROR(SEARCH("　",$I79),0)&gt;0)))),AND($I63="しない",NOT(ISBLANK($I79))))</formula>
    </cfRule>
  </conditionalFormatting>
  <conditionalFormatting sqref="I81:Y81">
    <cfRule type="expression" dxfId="354" priority="355" stopIfTrue="1">
      <formula>OR(AND($I63="する",OR(TRIM($I81)="", NOT(OR(IFERROR(SEARCH(" ",$I81),0)&gt;0, IFERROR(SEARCH("　",$I81),0)&gt;0)))),AND($I63="しない",NOT(ISBLANK($I81))))</formula>
    </cfRule>
  </conditionalFormatting>
  <conditionalFormatting sqref="I83:M83">
    <cfRule type="expression" dxfId="353" priority="354" stopIfTrue="1">
      <formula>OR(AND($I63="する",NOT(AND(TRIM($I83)&lt;&gt;"",ISNUMBER(VALUE(SUBSTITUTE($I83,"-",""))),IFERROR(SEARCH("-",$I83),0)&gt;0))), AND($I63="しない",NOT(ISBLANK($I83))))</formula>
    </cfRule>
  </conditionalFormatting>
  <conditionalFormatting sqref="P83">
    <cfRule type="expression" dxfId="352" priority="353" stopIfTrue="1">
      <formula>AND($I63="しない",NOT(ISBLANK($P83)))</formula>
    </cfRule>
  </conditionalFormatting>
  <conditionalFormatting sqref="I85:M85">
    <cfRule type="expression" dxfId="351" priority="352" stopIfTrue="1">
      <formula>OR(AND($I63="する",NOT(AND(TRIM($I85)&lt;&gt;"",ISNUMBER(VALUE(SUBSTITUTE($I85,"-",""))), IFERROR(SEARCH("-",$I85),0)&gt;0))), AND($I63="しない",NOT(ISBLANK($I85))))</formula>
    </cfRule>
  </conditionalFormatting>
  <conditionalFormatting sqref="I87:Y87">
    <cfRule type="expression" dxfId="350" priority="351" stopIfTrue="1">
      <formula>OR(AND($I63="する",NOT(AND(TRIM($I87)&lt;&gt;"", IFERROR(SEARCH("@",$I87),0)&gt;0))), AND($I63="しない",NOT(ISBLANK($I87))))</formula>
    </cfRule>
  </conditionalFormatting>
  <conditionalFormatting sqref="I114:Y114">
    <cfRule type="expression" dxfId="349" priority="350" stopIfTrue="1">
      <formula>AND(TRIM($I114)&lt;&gt;"", NOT(OR(IFERROR(SEARCH(" ",$I114),0)&gt;0, IFERROR(SEARCH("　",$I114),0)&gt;0)))</formula>
    </cfRule>
  </conditionalFormatting>
  <conditionalFormatting sqref="I116:Y116">
    <cfRule type="expression" dxfId="348" priority="349" stopIfTrue="1">
      <formula>AND(TRIM($I116)&lt;&gt;"", NOT(OR(IFERROR(SEARCH(" ",$I116),0)&gt;0, IFERROR(SEARCH("　",$I116),0)&gt;0)))</formula>
    </cfRule>
  </conditionalFormatting>
  <conditionalFormatting sqref="I120:Y120">
    <cfRule type="expression" dxfId="347" priority="348" stopIfTrue="1">
      <formula>AND(TRIM($I120)&lt;&gt;"", AND(OR(ISERROR(FIND("@"&amp;LEFT($I120,3)&amp;"@", 都道府県3))=FALSE, ISERROR(FIND("@"&amp;LEFT($I120,4)&amp;"@",都道府県4))=FALSE))=FALSE)</formula>
    </cfRule>
  </conditionalFormatting>
  <conditionalFormatting sqref="I122:M122">
    <cfRule type="expression" dxfId="346" priority="347" stopIfTrue="1">
      <formula>AND(TRIM($I122)&lt;&gt;"", NOT(AND(ISNUMBER(VALUE(SUBSTITUTE($I122,"-",""))), IFERROR(SEARCH("-",$I122),0)&gt;0)))</formula>
    </cfRule>
  </conditionalFormatting>
  <conditionalFormatting sqref="I124:M124">
    <cfRule type="expression" dxfId="345" priority="346" stopIfTrue="1">
      <formula>AND(TRIM($I124)&lt;&gt;"", NOT(AND(ISNUMBER(VALUE(SUBSTITUTE($I124,"-",""))), IFERROR(SEARCH("-",$I124),0)&gt;0)))</formula>
    </cfRule>
  </conditionalFormatting>
  <conditionalFormatting sqref="I126:Y126">
    <cfRule type="expression" dxfId="344" priority="345" stopIfTrue="1">
      <formula>AND(TRIM($I126)&lt;&gt;"", NOT(IFERROR(SEARCH("@",$I126),0)&gt;0))</formula>
    </cfRule>
  </conditionalFormatting>
  <conditionalFormatting sqref="I153:M153">
    <cfRule type="expression" dxfId="343" priority="344" stopIfTrue="1">
      <formula>AND($I153&lt;&gt;"しない", $I153&lt;&gt;"する")</formula>
    </cfRule>
  </conditionalFormatting>
  <conditionalFormatting sqref="I155:Y155">
    <cfRule type="expression" dxfId="342" priority="343" stopIfTrue="1">
      <formula>AND($I153="する",OR(TRIM($I155)="", NOT(OR(IFERROR(SEARCH(" ",$I155),0)&gt;0, IFERROR(SEARCH("　",$I155),0)&gt;0))))</formula>
    </cfRule>
  </conditionalFormatting>
  <conditionalFormatting sqref="I157:Y157">
    <cfRule type="expression" dxfId="341" priority="342" stopIfTrue="1">
      <formula>AND($I153="する",OR(TRIM($I157)="", NOT(OR(IFERROR(SEARCH(" ",$I157),0)&gt;0, IFERROR(SEARCH("　",$I157),0)&gt;0))))</formula>
    </cfRule>
  </conditionalFormatting>
  <conditionalFormatting sqref="I159:M159">
    <cfRule type="expression" dxfId="340" priority="341" stopIfTrue="1">
      <formula>AND($I153="する",OR(TRIM($I159)="", LEN($I159)&lt;&gt;8, NOT(ISNUMBER(VALUE(I159))), IFERROR(SEARCH("-", $I159),0)&gt;0))</formula>
    </cfRule>
  </conditionalFormatting>
  <conditionalFormatting sqref="I161:M161">
    <cfRule type="expression" dxfId="339" priority="340" stopIfTrue="1">
      <formula>AND($I153="する",TRIM($I161)="")</formula>
    </cfRule>
  </conditionalFormatting>
  <conditionalFormatting sqref="I163:Y163">
    <cfRule type="expression" dxfId="338" priority="339" stopIfTrue="1">
      <formula>AND($I153="する",AND($I163&lt;&gt;"", OR(ISERROR(FIND("@"&amp;LEFT($I163,3)&amp;"@", 都道府県3))=FALSE, ISERROR(FIND("@"&amp;LEFT($I163,4)&amp;"@",都道府県4))=FALSE))=FALSE)</formula>
    </cfRule>
  </conditionalFormatting>
  <conditionalFormatting sqref="I165:M165">
    <cfRule type="expression" dxfId="337" priority="338" stopIfTrue="1">
      <formula>AND($I153="する",NOT(AND(TRIM($I165)&lt;&gt;"",ISNUMBER(VALUE(SUBSTITUTE($I165,"-",""))),IFERROR(SEARCH("-",$I165),0)&gt;0)))</formula>
    </cfRule>
  </conditionalFormatting>
  <conditionalFormatting sqref="I167:M167">
    <cfRule type="expression" dxfId="336" priority="337" stopIfTrue="1">
      <formula>AND($I153="する",AND(TRIM($I167)&lt;&gt;"",NOT(AND(ISNUMBER(VALUE(SUBSTITUTE($I167,"-",""))),IFERROR(SEARCH("-",$I167),0)&gt;0))))</formula>
    </cfRule>
  </conditionalFormatting>
  <conditionalFormatting sqref="I169:Y169">
    <cfRule type="expression" dxfId="335" priority="336" stopIfTrue="1">
      <formula>AND($I153="する",AND(TRIM($I169)&lt;&gt;"", NOT(IFERROR(SEARCH("@",$I169),0)&gt;0)))</formula>
    </cfRule>
  </conditionalFormatting>
  <conditionalFormatting sqref="K179:M179">
    <cfRule type="expression" dxfId="334" priority="335" stopIfTrue="1">
      <formula>$A$178&lt;&gt;0</formula>
    </cfRule>
  </conditionalFormatting>
  <conditionalFormatting sqref="K180:M180">
    <cfRule type="expression" dxfId="333" priority="334" stopIfTrue="1">
      <formula>$A$178&lt;&gt;0</formula>
    </cfRule>
  </conditionalFormatting>
  <conditionalFormatting sqref="N180:V180">
    <cfRule type="expression" dxfId="332" priority="333" stopIfTrue="1">
      <formula>AND($K180="○",TRIM($N180)="")</formula>
    </cfRule>
  </conditionalFormatting>
  <conditionalFormatting sqref="K181:M181">
    <cfRule type="expression" dxfId="331" priority="332" stopIfTrue="1">
      <formula>$A$178&lt;&gt;0</formula>
    </cfRule>
  </conditionalFormatting>
  <conditionalFormatting sqref="N181:V181">
    <cfRule type="expression" dxfId="330" priority="331" stopIfTrue="1">
      <formula>AND($K181="○",TRIM($N181)="")</formula>
    </cfRule>
  </conditionalFormatting>
  <conditionalFormatting sqref="K182:M183">
    <cfRule type="expression" dxfId="329" priority="330" stopIfTrue="1">
      <formula>$A$178&lt;&gt;0</formula>
    </cfRule>
  </conditionalFormatting>
  <conditionalFormatting sqref="N182:V182">
    <cfRule type="expression" dxfId="328" priority="329" stopIfTrue="1">
      <formula>AND($K182="○",TRIM($N182)="")</formula>
    </cfRule>
  </conditionalFormatting>
  <conditionalFormatting sqref="W182:X182">
    <cfRule type="expression" dxfId="327" priority="328" stopIfTrue="1">
      <formula>AND($N182="○",TRIM($W182)="")</formula>
    </cfRule>
  </conditionalFormatting>
  <conditionalFormatting sqref="I192:M192">
    <cfRule type="expression" dxfId="326" priority="327" stopIfTrue="1">
      <formula>TRIM($I192)=""</formula>
    </cfRule>
  </conditionalFormatting>
  <conditionalFormatting sqref="I193:M193">
    <cfRule type="expression" dxfId="325" priority="326" stopIfTrue="1">
      <formula>TRIM($I193)=""</formula>
    </cfRule>
  </conditionalFormatting>
  <conditionalFormatting sqref="I194:M194">
    <cfRule type="expression" dxfId="324" priority="325" stopIfTrue="1">
      <formula>TRIM($I194)=""</formula>
    </cfRule>
  </conditionalFormatting>
  <conditionalFormatting sqref="I196:M196">
    <cfRule type="expression" dxfId="323" priority="324" stopIfTrue="1">
      <formula>TRIM($I196)=""</formula>
    </cfRule>
  </conditionalFormatting>
  <conditionalFormatting sqref="I198:M198">
    <cfRule type="expression" dxfId="322" priority="323" stopIfTrue="1">
      <formula>TRIM($I198)=""</formula>
    </cfRule>
  </conditionalFormatting>
  <conditionalFormatting sqref="I208:M208">
    <cfRule type="expression" dxfId="321" priority="322" stopIfTrue="1">
      <formula>TRIM($I208)=""</formula>
    </cfRule>
  </conditionalFormatting>
  <conditionalFormatting sqref="P208">
    <cfRule type="expression" dxfId="320" priority="321" stopIfTrue="1">
      <formula>OR(NOT(ISNUMBER(VALUE(P208))), TRIM(P208)="", LEN(P208)&lt;&gt;6)</formula>
    </cfRule>
  </conditionalFormatting>
  <conditionalFormatting sqref="I210:M210">
    <cfRule type="expression" dxfId="319" priority="320" stopIfTrue="1">
      <formula>TRIM($I210)=""</formula>
    </cfRule>
  </conditionalFormatting>
  <conditionalFormatting sqref="K217:L217">
    <cfRule type="expression" dxfId="318" priority="319" stopIfTrue="1">
      <formula>希望&lt;&gt;0</formula>
    </cfRule>
  </conditionalFormatting>
  <conditionalFormatting sqref="M217:N217">
    <cfRule type="expression" dxfId="317" priority="318" stopIfTrue="1">
      <formula>AND(TRIM($K217)="○", AND(M217&lt;&gt;"一般", M217&lt;&gt;"特定"))</formula>
    </cfRule>
  </conditionalFormatting>
  <conditionalFormatting sqref="O217:P217">
    <cfRule type="expression" dxfId="316" priority="317" stopIfTrue="1">
      <formula>AND(TRIM($K217)="○", TRIM($O217)="")</formula>
    </cfRule>
  </conditionalFormatting>
  <conditionalFormatting sqref="Q217:R217">
    <cfRule type="expression" dxfId="315" priority="316" stopIfTrue="1">
      <formula>AND(TRIM($K217)="○", TRIM($Q217)="")</formula>
    </cfRule>
  </conditionalFormatting>
  <conditionalFormatting sqref="S217">
    <cfRule type="expression" dxfId="314" priority="315" stopIfTrue="1">
      <formula>AND(TRIM($K217)="○", TRIM($S217)="",市内判定)</formula>
    </cfRule>
  </conditionalFormatting>
  <conditionalFormatting sqref="T217">
    <cfRule type="expression" dxfId="313" priority="314" stopIfTrue="1">
      <formula>AND(TRIM($K217)="○", TRIM($T217)="",市内判定)</formula>
    </cfRule>
  </conditionalFormatting>
  <conditionalFormatting sqref="U217">
    <cfRule type="expression" dxfId="312" priority="313" stopIfTrue="1">
      <formula>AND(TRIM($K217)="○", TRIM($U217)="",市内判定)</formula>
    </cfRule>
  </conditionalFormatting>
  <conditionalFormatting sqref="V217">
    <cfRule type="expression" dxfId="311" priority="312" stopIfTrue="1">
      <formula>AND(TRIM($K217)="○", TRIM($V217)="",市内判定)</formula>
    </cfRule>
  </conditionalFormatting>
  <conditionalFormatting sqref="W217">
    <cfRule type="expression" dxfId="310" priority="311" stopIfTrue="1">
      <formula>AND(TRIM($K217)="○", TRIM($W217)="",市内判定)</formula>
    </cfRule>
  </conditionalFormatting>
  <conditionalFormatting sqref="X217">
    <cfRule type="expression" dxfId="309" priority="310" stopIfTrue="1">
      <formula>AND(TRIM($K217)="○", TRIM($X217)="",市内判定)</formula>
    </cfRule>
  </conditionalFormatting>
  <conditionalFormatting sqref="Y217">
    <cfRule type="expression" dxfId="308" priority="309" stopIfTrue="1">
      <formula>AND(TRIM($K217)="○", TRIM($Y217)="",市内判定)</formula>
    </cfRule>
  </conditionalFormatting>
  <conditionalFormatting sqref="K218:L218">
    <cfRule type="expression" dxfId="307" priority="308" stopIfTrue="1">
      <formula>希望&lt;&gt;0</formula>
    </cfRule>
  </conditionalFormatting>
  <conditionalFormatting sqref="M218:N218">
    <cfRule type="expression" dxfId="306" priority="307" stopIfTrue="1">
      <formula>AND(TRIM($K218)="○", AND(M218&lt;&gt;"一般", M218&lt;&gt;"特定"))</formula>
    </cfRule>
  </conditionalFormatting>
  <conditionalFormatting sqref="O218:P218">
    <cfRule type="expression" dxfId="305" priority="306" stopIfTrue="1">
      <formula>AND(TRIM($K218)="○", TRIM($O218)="")</formula>
    </cfRule>
  </conditionalFormatting>
  <conditionalFormatting sqref="Q218:R218">
    <cfRule type="expression" dxfId="304" priority="305" stopIfTrue="1">
      <formula>AND(TRIM($K218)="○", TRIM($Q218)="")</formula>
    </cfRule>
  </conditionalFormatting>
  <conditionalFormatting sqref="S218">
    <cfRule type="expression" dxfId="303" priority="304" stopIfTrue="1">
      <formula>AND(TRIM($K218)="○", TRIM($S218)="",市内判定)</formula>
    </cfRule>
  </conditionalFormatting>
  <conditionalFormatting sqref="T218">
    <cfRule type="expression" dxfId="302" priority="303" stopIfTrue="1">
      <formula>AND(TRIM($K218)="○", TRIM($T218)="",市内判定)</formula>
    </cfRule>
  </conditionalFormatting>
  <conditionalFormatting sqref="U218">
    <cfRule type="expression" dxfId="301" priority="302" stopIfTrue="1">
      <formula>AND(TRIM($K218)="○", TRIM($U218)="",市内判定)</formula>
    </cfRule>
  </conditionalFormatting>
  <conditionalFormatting sqref="V218">
    <cfRule type="expression" dxfId="300" priority="301" stopIfTrue="1">
      <formula>AND(TRIM($K218)="○", TRIM($V218)="",市内判定)</formula>
    </cfRule>
  </conditionalFormatting>
  <conditionalFormatting sqref="W218">
    <cfRule type="expression" dxfId="299" priority="300" stopIfTrue="1">
      <formula>AND(TRIM($K218)="○", TRIM($W218)="",市内判定)</formula>
    </cfRule>
  </conditionalFormatting>
  <conditionalFormatting sqref="X218">
    <cfRule type="expression" dxfId="298" priority="299" stopIfTrue="1">
      <formula>AND(TRIM($K218)="○", TRIM($X218)="",市内判定)</formula>
    </cfRule>
  </conditionalFormatting>
  <conditionalFormatting sqref="Y218">
    <cfRule type="expression" dxfId="297" priority="298" stopIfTrue="1">
      <formula>AND(TRIM($K218)="○", TRIM($Y218)="",市内判定)</formula>
    </cfRule>
  </conditionalFormatting>
  <conditionalFormatting sqref="K219:L219">
    <cfRule type="expression" dxfId="296" priority="297" stopIfTrue="1">
      <formula>希望&lt;&gt;0</formula>
    </cfRule>
  </conditionalFormatting>
  <conditionalFormatting sqref="M219:N219">
    <cfRule type="expression" dxfId="295" priority="296" stopIfTrue="1">
      <formula>AND(TRIM($K219)="○", AND(M219&lt;&gt;"一般", M219&lt;&gt;"特定"))</formula>
    </cfRule>
  </conditionalFormatting>
  <conditionalFormatting sqref="O219:P219">
    <cfRule type="expression" dxfId="294" priority="295" stopIfTrue="1">
      <formula>AND(TRIM($K219)="○", TRIM($O219)="")</formula>
    </cfRule>
  </conditionalFormatting>
  <conditionalFormatting sqref="Q219:R219">
    <cfRule type="expression" dxfId="293" priority="294" stopIfTrue="1">
      <formula>AND(TRIM($K219)="○", TRIM($Q219)="")</formula>
    </cfRule>
  </conditionalFormatting>
  <conditionalFormatting sqref="S219">
    <cfRule type="expression" dxfId="292" priority="293" stopIfTrue="1">
      <formula>AND(TRIM($K219)="○", TRIM($S219)="",市内判定)</formula>
    </cfRule>
  </conditionalFormatting>
  <conditionalFormatting sqref="T219">
    <cfRule type="expression" dxfId="291" priority="292" stopIfTrue="1">
      <formula>AND(TRIM($K219)="○", TRIM($T219)="",市内判定)</formula>
    </cfRule>
  </conditionalFormatting>
  <conditionalFormatting sqref="U219">
    <cfRule type="expression" dxfId="290" priority="291" stopIfTrue="1">
      <formula>AND(TRIM($K219)="○", TRIM($U219)="",市内判定)</formula>
    </cfRule>
  </conditionalFormatting>
  <conditionalFormatting sqref="V219">
    <cfRule type="expression" dxfId="289" priority="290" stopIfTrue="1">
      <formula>AND(TRIM($K219)="○", TRIM($V219)="",市内判定)</formula>
    </cfRule>
  </conditionalFormatting>
  <conditionalFormatting sqref="W219">
    <cfRule type="expression" dxfId="288" priority="289" stopIfTrue="1">
      <formula>AND(TRIM($K219)="○", TRIM($W219)="",市内判定)</formula>
    </cfRule>
  </conditionalFormatting>
  <conditionalFormatting sqref="X219">
    <cfRule type="expression" dxfId="287" priority="288" stopIfTrue="1">
      <formula>AND(TRIM($K219)="○", TRIM($X219)="",市内判定)</formula>
    </cfRule>
  </conditionalFormatting>
  <conditionalFormatting sqref="Y219">
    <cfRule type="expression" dxfId="286" priority="287" stopIfTrue="1">
      <formula>AND(TRIM($K219)="○", TRIM($Y219)="",市内判定)</formula>
    </cfRule>
  </conditionalFormatting>
  <conditionalFormatting sqref="K220:L220">
    <cfRule type="expression" dxfId="285" priority="286" stopIfTrue="1">
      <formula>希望&lt;&gt;0</formula>
    </cfRule>
  </conditionalFormatting>
  <conditionalFormatting sqref="M220:N220">
    <cfRule type="expression" dxfId="284" priority="285" stopIfTrue="1">
      <formula>AND(TRIM($K220)="○", AND(M220&lt;&gt;"一般", M220&lt;&gt;"特定"))</formula>
    </cfRule>
  </conditionalFormatting>
  <conditionalFormatting sqref="O220:P220">
    <cfRule type="expression" dxfId="283" priority="284" stopIfTrue="1">
      <formula>AND(TRIM($K220)="○", TRIM($O220)="")</formula>
    </cfRule>
  </conditionalFormatting>
  <conditionalFormatting sqref="Q220:R220">
    <cfRule type="expression" dxfId="282" priority="283" stopIfTrue="1">
      <formula>AND(TRIM($K220)="○", TRIM($Q220)="")</formula>
    </cfRule>
  </conditionalFormatting>
  <conditionalFormatting sqref="S220">
    <cfRule type="expression" dxfId="281" priority="282" stopIfTrue="1">
      <formula>AND(TRIM($K220)="○", TRIM($S220)="",市内判定)</formula>
    </cfRule>
  </conditionalFormatting>
  <conditionalFormatting sqref="T220">
    <cfRule type="expression" dxfId="280" priority="281" stopIfTrue="1">
      <formula>AND(TRIM($K220)="○", TRIM($T220)="",市内判定)</formula>
    </cfRule>
  </conditionalFormatting>
  <conditionalFormatting sqref="U220">
    <cfRule type="expression" dxfId="279" priority="280" stopIfTrue="1">
      <formula>AND(TRIM($K220)="○", TRIM($U220)="",市内判定)</formula>
    </cfRule>
  </conditionalFormatting>
  <conditionalFormatting sqref="V220">
    <cfRule type="expression" dxfId="278" priority="279" stopIfTrue="1">
      <formula>AND(TRIM($K220)="○", TRIM($V220)="",市内判定)</formula>
    </cfRule>
  </conditionalFormatting>
  <conditionalFormatting sqref="W220">
    <cfRule type="expression" dxfId="277" priority="278" stopIfTrue="1">
      <formula>AND(TRIM($K220)="○", TRIM($W220)="",市内判定)</formula>
    </cfRule>
  </conditionalFormatting>
  <conditionalFormatting sqref="X220">
    <cfRule type="expression" dxfId="276" priority="277" stopIfTrue="1">
      <formula>AND(TRIM($K220)="○", TRIM($X220)="",市内判定)</formula>
    </cfRule>
  </conditionalFormatting>
  <conditionalFormatting sqref="Y220">
    <cfRule type="expression" dxfId="275" priority="276" stopIfTrue="1">
      <formula>AND(TRIM($K220)="○", TRIM($Y220)="",市内判定)</formula>
    </cfRule>
  </conditionalFormatting>
  <conditionalFormatting sqref="K221:L221">
    <cfRule type="expression" dxfId="274" priority="275" stopIfTrue="1">
      <formula>希望&lt;&gt;0</formula>
    </cfRule>
  </conditionalFormatting>
  <conditionalFormatting sqref="M221:N221">
    <cfRule type="expression" dxfId="273" priority="274" stopIfTrue="1">
      <formula>AND(TRIM($K221)="○", AND(M221&lt;&gt;"一般", M221&lt;&gt;"特定"))</formula>
    </cfRule>
  </conditionalFormatting>
  <conditionalFormatting sqref="O221:P221">
    <cfRule type="expression" dxfId="272" priority="273" stopIfTrue="1">
      <formula>AND(TRIM($K221)="○", TRIM($O221)="")</formula>
    </cfRule>
  </conditionalFormatting>
  <conditionalFormatting sqref="Q221:R221">
    <cfRule type="expression" dxfId="271" priority="272" stopIfTrue="1">
      <formula>AND(TRIM($K221)="○", TRIM($Q221)="")</formula>
    </cfRule>
  </conditionalFormatting>
  <conditionalFormatting sqref="S221">
    <cfRule type="expression" dxfId="270" priority="271" stopIfTrue="1">
      <formula>AND(TRIM($K221)="○", TRIM($S221)="",市内判定)</formula>
    </cfRule>
  </conditionalFormatting>
  <conditionalFormatting sqref="T221">
    <cfRule type="expression" dxfId="269" priority="270" stopIfTrue="1">
      <formula>AND(TRIM($K221)="○", TRIM($T221)="",市内判定)</formula>
    </cfRule>
  </conditionalFormatting>
  <conditionalFormatting sqref="U221">
    <cfRule type="expression" dxfId="268" priority="269" stopIfTrue="1">
      <formula>AND(TRIM($K221)="○", TRIM($U221)="",市内判定)</formula>
    </cfRule>
  </conditionalFormatting>
  <conditionalFormatting sqref="V221">
    <cfRule type="expression" dxfId="267" priority="268" stopIfTrue="1">
      <formula>AND(TRIM($K221)="○", TRIM($V221)="",市内判定)</formula>
    </cfRule>
  </conditionalFormatting>
  <conditionalFormatting sqref="W221">
    <cfRule type="expression" dxfId="266" priority="267" stopIfTrue="1">
      <formula>AND(TRIM($K221)="○", TRIM($W221)="",市内判定)</formula>
    </cfRule>
  </conditionalFormatting>
  <conditionalFormatting sqref="X221">
    <cfRule type="expression" dxfId="265" priority="266" stopIfTrue="1">
      <formula>AND(TRIM($K221)="○", TRIM($X221)="",市内判定)</formula>
    </cfRule>
  </conditionalFormatting>
  <conditionalFormatting sqref="Y221">
    <cfRule type="expression" dxfId="264" priority="265" stopIfTrue="1">
      <formula>AND(TRIM($K221)="○", TRIM($Y221)="",市内判定)</formula>
    </cfRule>
  </conditionalFormatting>
  <conditionalFormatting sqref="K222:L222">
    <cfRule type="expression" dxfId="263" priority="264" stopIfTrue="1">
      <formula>希望&lt;&gt;0</formula>
    </cfRule>
  </conditionalFormatting>
  <conditionalFormatting sqref="M222:N222">
    <cfRule type="expression" dxfId="262" priority="263" stopIfTrue="1">
      <formula>AND(TRIM($K222)="○", AND(M222&lt;&gt;"一般", M222&lt;&gt;"特定"))</formula>
    </cfRule>
  </conditionalFormatting>
  <conditionalFormatting sqref="O222:P222">
    <cfRule type="expression" dxfId="261" priority="262" stopIfTrue="1">
      <formula>AND(TRIM($K222)="○", TRIM($O222)="")</formula>
    </cfRule>
  </conditionalFormatting>
  <conditionalFormatting sqref="Q222:R222">
    <cfRule type="expression" dxfId="260" priority="261" stopIfTrue="1">
      <formula>AND(TRIM($K222)="○", TRIM($Q222)="")</formula>
    </cfRule>
  </conditionalFormatting>
  <conditionalFormatting sqref="S222">
    <cfRule type="expression" dxfId="259" priority="260" stopIfTrue="1">
      <formula>AND(TRIM($K222)="○", TRIM($S222)="",市内判定)</formula>
    </cfRule>
  </conditionalFormatting>
  <conditionalFormatting sqref="T222">
    <cfRule type="expression" dxfId="258" priority="259" stopIfTrue="1">
      <formula>AND(TRIM($K222)="○", TRIM($T222)="",市内判定)</formula>
    </cfRule>
  </conditionalFormatting>
  <conditionalFormatting sqref="U222">
    <cfRule type="expression" dxfId="257" priority="258" stopIfTrue="1">
      <formula>AND(TRIM($K222)="○", TRIM($U222)="",市内判定)</formula>
    </cfRule>
  </conditionalFormatting>
  <conditionalFormatting sqref="V222">
    <cfRule type="expression" dxfId="256" priority="257" stopIfTrue="1">
      <formula>AND(TRIM($K222)="○", TRIM($V222)="",市内判定)</formula>
    </cfRule>
  </conditionalFormatting>
  <conditionalFormatting sqref="W222">
    <cfRule type="expression" dxfId="255" priority="256" stopIfTrue="1">
      <formula>AND(TRIM($K222)="○", TRIM($W222)="",市内判定)</formula>
    </cfRule>
  </conditionalFormatting>
  <conditionalFormatting sqref="X222">
    <cfRule type="expression" dxfId="254" priority="255" stopIfTrue="1">
      <formula>AND(TRIM($K222)="○", TRIM($X222)="",市内判定)</formula>
    </cfRule>
  </conditionalFormatting>
  <conditionalFormatting sqref="Y222">
    <cfRule type="expression" dxfId="253" priority="254" stopIfTrue="1">
      <formula>AND(TRIM($K222)="○", TRIM($Y222)="",市内判定)</formula>
    </cfRule>
  </conditionalFormatting>
  <conditionalFormatting sqref="K223:L223">
    <cfRule type="expression" dxfId="252" priority="253" stopIfTrue="1">
      <formula>希望&lt;&gt;0</formula>
    </cfRule>
  </conditionalFormatting>
  <conditionalFormatting sqref="M223:N223">
    <cfRule type="expression" dxfId="251" priority="252" stopIfTrue="1">
      <formula>AND(TRIM($K223)="○", AND(M223&lt;&gt;"一般", M223&lt;&gt;"特定"))</formula>
    </cfRule>
  </conditionalFormatting>
  <conditionalFormatting sqref="O223:P223">
    <cfRule type="expression" dxfId="250" priority="251" stopIfTrue="1">
      <formula>AND(TRIM($K223)="○", TRIM($O223)="")</formula>
    </cfRule>
  </conditionalFormatting>
  <conditionalFormatting sqref="Q223:R223">
    <cfRule type="expression" dxfId="249" priority="250" stopIfTrue="1">
      <formula>AND(TRIM($K223)="○", TRIM($Q223)="")</formula>
    </cfRule>
  </conditionalFormatting>
  <conditionalFormatting sqref="S223">
    <cfRule type="expression" dxfId="248" priority="249" stopIfTrue="1">
      <formula>AND(TRIM($K223)="○", TRIM($S223)="",市内判定)</formula>
    </cfRule>
  </conditionalFormatting>
  <conditionalFormatting sqref="T223">
    <cfRule type="expression" dxfId="247" priority="248" stopIfTrue="1">
      <formula>AND(TRIM($K223)="○", TRIM($T223)="",市内判定)</formula>
    </cfRule>
  </conditionalFormatting>
  <conditionalFormatting sqref="U223">
    <cfRule type="expression" dxfId="246" priority="247" stopIfTrue="1">
      <formula>AND(TRIM($K223)="○", TRIM($U223)="",市内判定)</formula>
    </cfRule>
  </conditionalFormatting>
  <conditionalFormatting sqref="V223">
    <cfRule type="expression" dxfId="245" priority="246" stopIfTrue="1">
      <formula>AND(TRIM($K223)="○", TRIM($V223)="",市内判定)</formula>
    </cfRule>
  </conditionalFormatting>
  <conditionalFormatting sqref="W223">
    <cfRule type="expression" dxfId="244" priority="245" stopIfTrue="1">
      <formula>AND(TRIM($K223)="○", TRIM($W223)="",市内判定)</formula>
    </cfRule>
  </conditionalFormatting>
  <conditionalFormatting sqref="X223">
    <cfRule type="expression" dxfId="243" priority="244" stopIfTrue="1">
      <formula>AND(TRIM($K223)="○", TRIM($X223)="",市内判定)</formula>
    </cfRule>
  </conditionalFormatting>
  <conditionalFormatting sqref="Y223">
    <cfRule type="expression" dxfId="242" priority="243" stopIfTrue="1">
      <formula>AND(TRIM($K223)="○", TRIM($Y223)="",市内判定)</formula>
    </cfRule>
  </conditionalFormatting>
  <conditionalFormatting sqref="K224:L224">
    <cfRule type="expression" dxfId="241" priority="242" stopIfTrue="1">
      <formula>希望&lt;&gt;0</formula>
    </cfRule>
  </conditionalFormatting>
  <conditionalFormatting sqref="M224:N224">
    <cfRule type="expression" dxfId="240" priority="241" stopIfTrue="1">
      <formula>AND(TRIM($K224)="○", AND(M224&lt;&gt;"一般", M224&lt;&gt;"特定"))</formula>
    </cfRule>
  </conditionalFormatting>
  <conditionalFormatting sqref="O224:P224">
    <cfRule type="expression" dxfId="239" priority="240" stopIfTrue="1">
      <formula>AND(TRIM($K224)="○", TRIM($O224)="")</formula>
    </cfRule>
  </conditionalFormatting>
  <conditionalFormatting sqref="Q224:R224">
    <cfRule type="expression" dxfId="238" priority="239" stopIfTrue="1">
      <formula>AND(TRIM($K224)="○", TRIM($Q224)="")</formula>
    </cfRule>
  </conditionalFormatting>
  <conditionalFormatting sqref="S224">
    <cfRule type="expression" dxfId="237" priority="238" stopIfTrue="1">
      <formula>AND(TRIM($K224)="○", TRIM($S224)="",市内判定)</formula>
    </cfRule>
  </conditionalFormatting>
  <conditionalFormatting sqref="T224">
    <cfRule type="expression" dxfId="236" priority="237" stopIfTrue="1">
      <formula>AND(TRIM($K224)="○", TRIM($T224)="",市内判定)</formula>
    </cfRule>
  </conditionalFormatting>
  <conditionalFormatting sqref="U224">
    <cfRule type="expression" dxfId="235" priority="236" stopIfTrue="1">
      <formula>AND(TRIM($K224)="○", TRIM($U224)="",市内判定)</formula>
    </cfRule>
  </conditionalFormatting>
  <conditionalFormatting sqref="V224">
    <cfRule type="expression" dxfId="234" priority="235" stopIfTrue="1">
      <formula>AND(TRIM($K224)="○", TRIM($V224)="",市内判定)</formula>
    </cfRule>
  </conditionalFormatting>
  <conditionalFormatting sqref="W224">
    <cfRule type="expression" dxfId="233" priority="234" stopIfTrue="1">
      <formula>AND(TRIM($K224)="○", TRIM($W224)="",市内判定)</formula>
    </cfRule>
  </conditionalFormatting>
  <conditionalFormatting sqref="X224">
    <cfRule type="expression" dxfId="232" priority="233" stopIfTrue="1">
      <formula>AND(TRIM($K224)="○", TRIM($X224)="",市内判定)</formula>
    </cfRule>
  </conditionalFormatting>
  <conditionalFormatting sqref="Y224">
    <cfRule type="expression" dxfId="231" priority="232" stopIfTrue="1">
      <formula>AND(TRIM($K224)="○", TRIM($Y224)="",市内判定)</formula>
    </cfRule>
  </conditionalFormatting>
  <conditionalFormatting sqref="K225:L225">
    <cfRule type="expression" dxfId="230" priority="231" stopIfTrue="1">
      <formula>希望&lt;&gt;0</formula>
    </cfRule>
  </conditionalFormatting>
  <conditionalFormatting sqref="M225:N225">
    <cfRule type="expression" dxfId="229" priority="230" stopIfTrue="1">
      <formula>AND(TRIM($K225)="○", AND(M225&lt;&gt;"一般", M225&lt;&gt;"特定"))</formula>
    </cfRule>
  </conditionalFormatting>
  <conditionalFormatting sqref="O225:P225">
    <cfRule type="expression" dxfId="228" priority="229" stopIfTrue="1">
      <formula>AND(TRIM($K225)="○", TRIM($O225)="")</formula>
    </cfRule>
  </conditionalFormatting>
  <conditionalFormatting sqref="Q225:R225">
    <cfRule type="expression" dxfId="227" priority="228" stopIfTrue="1">
      <formula>AND(TRIM($K225)="○", TRIM($Q225)="")</formula>
    </cfRule>
  </conditionalFormatting>
  <conditionalFormatting sqref="S225">
    <cfRule type="expression" dxfId="226" priority="227" stopIfTrue="1">
      <formula>AND(TRIM($K225)="○", TRIM($S225)="",市内判定)</formula>
    </cfRule>
  </conditionalFormatting>
  <conditionalFormatting sqref="T225">
    <cfRule type="expression" dxfId="225" priority="226" stopIfTrue="1">
      <formula>AND(TRIM($K225)="○", TRIM($T225)="",市内判定)</formula>
    </cfRule>
  </conditionalFormatting>
  <conditionalFormatting sqref="U225">
    <cfRule type="expression" dxfId="224" priority="225" stopIfTrue="1">
      <formula>AND(TRIM($K225)="○", TRIM($U225)="",市内判定)</formula>
    </cfRule>
  </conditionalFormatting>
  <conditionalFormatting sqref="V225">
    <cfRule type="expression" dxfId="223" priority="224" stopIfTrue="1">
      <formula>AND(TRIM($K225)="○", TRIM($V225)="",市内判定)</formula>
    </cfRule>
  </conditionalFormatting>
  <conditionalFormatting sqref="W225">
    <cfRule type="expression" dxfId="222" priority="223" stopIfTrue="1">
      <formula>AND(TRIM($K225)="○", TRIM($W225)="",市内判定)</formula>
    </cfRule>
  </conditionalFormatting>
  <conditionalFormatting sqref="X225">
    <cfRule type="expression" dxfId="221" priority="222" stopIfTrue="1">
      <formula>AND(TRIM($K225)="○", TRIM($X225)="",市内判定)</formula>
    </cfRule>
  </conditionalFormatting>
  <conditionalFormatting sqref="Y225">
    <cfRule type="expression" dxfId="220" priority="221" stopIfTrue="1">
      <formula>AND(TRIM($K225)="○", TRIM($Y225)="",市内判定)</formula>
    </cfRule>
  </conditionalFormatting>
  <conditionalFormatting sqref="K226:L226">
    <cfRule type="expression" dxfId="219" priority="220" stopIfTrue="1">
      <formula>希望&lt;&gt;0</formula>
    </cfRule>
  </conditionalFormatting>
  <conditionalFormatting sqref="M226:N226">
    <cfRule type="expression" dxfId="218" priority="219" stopIfTrue="1">
      <formula>AND(TRIM($K226)="○", AND(M226&lt;&gt;"一般", M226&lt;&gt;"特定"))</formula>
    </cfRule>
  </conditionalFormatting>
  <conditionalFormatting sqref="O226:P226">
    <cfRule type="expression" dxfId="217" priority="218" stopIfTrue="1">
      <formula>AND(TRIM($K226)="○", TRIM($O226)="")</formula>
    </cfRule>
  </conditionalFormatting>
  <conditionalFormatting sqref="Q226:R226">
    <cfRule type="expression" dxfId="216" priority="217" stopIfTrue="1">
      <formula>AND(TRIM($K226)="○", TRIM($Q226)="")</formula>
    </cfRule>
  </conditionalFormatting>
  <conditionalFormatting sqref="S226">
    <cfRule type="expression" dxfId="215" priority="216" stopIfTrue="1">
      <formula>AND(TRIM($K226)="○", TRIM($S226)="",市内判定)</formula>
    </cfRule>
  </conditionalFormatting>
  <conditionalFormatting sqref="T226">
    <cfRule type="expression" dxfId="214" priority="215" stopIfTrue="1">
      <formula>AND(TRIM($K226)="○", TRIM($T226)="",市内判定)</formula>
    </cfRule>
  </conditionalFormatting>
  <conditionalFormatting sqref="U226">
    <cfRule type="expression" dxfId="213" priority="214" stopIfTrue="1">
      <formula>AND(TRIM($K226)="○", TRIM($U226)="",市内判定)</formula>
    </cfRule>
  </conditionalFormatting>
  <conditionalFormatting sqref="V226">
    <cfRule type="expression" dxfId="212" priority="213" stopIfTrue="1">
      <formula>AND(TRIM($K226)="○", TRIM($V226)="",市内判定)</formula>
    </cfRule>
  </conditionalFormatting>
  <conditionalFormatting sqref="W226">
    <cfRule type="expression" dxfId="211" priority="212" stopIfTrue="1">
      <formula>AND(TRIM($K226)="○", TRIM($W226)="",市内判定)</formula>
    </cfRule>
  </conditionalFormatting>
  <conditionalFormatting sqref="X226">
    <cfRule type="expression" dxfId="210" priority="211" stopIfTrue="1">
      <formula>AND(TRIM($K226)="○", TRIM($X226)="",市内判定)</formula>
    </cfRule>
  </conditionalFormatting>
  <conditionalFormatting sqref="Y226">
    <cfRule type="expression" dxfId="209" priority="210" stopIfTrue="1">
      <formula>AND(TRIM($K226)="○", TRIM($Y226)="",市内判定)</formula>
    </cfRule>
  </conditionalFormatting>
  <conditionalFormatting sqref="K227:L227">
    <cfRule type="expression" dxfId="208" priority="209" stopIfTrue="1">
      <formula>希望&lt;&gt;0</formula>
    </cfRule>
  </conditionalFormatting>
  <conditionalFormatting sqref="M227:N227">
    <cfRule type="expression" dxfId="207" priority="208" stopIfTrue="1">
      <formula>AND(TRIM($K227)="○", AND(M227&lt;&gt;"一般", M227&lt;&gt;"特定"))</formula>
    </cfRule>
  </conditionalFormatting>
  <conditionalFormatting sqref="O227:P227">
    <cfRule type="expression" dxfId="206" priority="207" stopIfTrue="1">
      <formula>AND(TRIM($K227)="○", TRIM($O227)="")</formula>
    </cfRule>
  </conditionalFormatting>
  <conditionalFormatting sqref="Q227:R227">
    <cfRule type="expression" dxfId="205" priority="206" stopIfTrue="1">
      <formula>AND(TRIM($K227)="○", TRIM($Q227)="")</formula>
    </cfRule>
  </conditionalFormatting>
  <conditionalFormatting sqref="S227">
    <cfRule type="expression" dxfId="204" priority="205" stopIfTrue="1">
      <formula>AND(TRIM($K227)="○", TRIM($S227)="",市内判定)</formula>
    </cfRule>
  </conditionalFormatting>
  <conditionalFormatting sqref="T227">
    <cfRule type="expression" dxfId="203" priority="204" stopIfTrue="1">
      <formula>AND(TRIM($K227)="○", TRIM($T227)="",市内判定)</formula>
    </cfRule>
  </conditionalFormatting>
  <conditionalFormatting sqref="U227">
    <cfRule type="expression" dxfId="202" priority="203" stopIfTrue="1">
      <formula>AND(TRIM($K227)="○", TRIM($U227)="",市内判定)</formula>
    </cfRule>
  </conditionalFormatting>
  <conditionalFormatting sqref="V227">
    <cfRule type="expression" dxfId="201" priority="202" stopIfTrue="1">
      <formula>AND(TRIM($K227)="○", TRIM($V227)="",市内判定)</formula>
    </cfRule>
  </conditionalFormatting>
  <conditionalFormatting sqref="W227">
    <cfRule type="expression" dxfId="200" priority="201" stopIfTrue="1">
      <formula>AND(TRIM($K227)="○", TRIM($W227)="",市内判定)</formula>
    </cfRule>
  </conditionalFormatting>
  <conditionalFormatting sqref="X227">
    <cfRule type="expression" dxfId="199" priority="200" stopIfTrue="1">
      <formula>AND(TRIM($K227)="○", TRIM($X227)="",市内判定)</formula>
    </cfRule>
  </conditionalFormatting>
  <conditionalFormatting sqref="Y227">
    <cfRule type="expression" dxfId="198" priority="199" stopIfTrue="1">
      <formula>AND(TRIM($K227)="○", TRIM($Y227)="",市内判定)</formula>
    </cfRule>
  </conditionalFormatting>
  <conditionalFormatting sqref="K228:L228">
    <cfRule type="expression" dxfId="197" priority="198" stopIfTrue="1">
      <formula>希望&lt;&gt;0</formula>
    </cfRule>
  </conditionalFormatting>
  <conditionalFormatting sqref="M228:N228">
    <cfRule type="expression" dxfId="196" priority="197" stopIfTrue="1">
      <formula>AND(TRIM($K228)="○", AND(M228&lt;&gt;"一般", M228&lt;&gt;"特定"))</formula>
    </cfRule>
  </conditionalFormatting>
  <conditionalFormatting sqref="O228:P228">
    <cfRule type="expression" dxfId="195" priority="196" stopIfTrue="1">
      <formula>AND(TRIM($K228)="○", TRIM($O228)="")</formula>
    </cfRule>
  </conditionalFormatting>
  <conditionalFormatting sqref="Q228:R228">
    <cfRule type="expression" dxfId="194" priority="195" stopIfTrue="1">
      <formula>AND(TRIM($K228)="○", TRIM($Q228)="")</formula>
    </cfRule>
  </conditionalFormatting>
  <conditionalFormatting sqref="S228">
    <cfRule type="expression" dxfId="193" priority="194" stopIfTrue="1">
      <formula>AND(TRIM($K228)="○", TRIM($S228)="",市内判定)</formula>
    </cfRule>
  </conditionalFormatting>
  <conditionalFormatting sqref="T228">
    <cfRule type="expression" dxfId="192" priority="193" stopIfTrue="1">
      <formula>AND(TRIM($K228)="○", TRIM($T228)="",市内判定)</formula>
    </cfRule>
  </conditionalFormatting>
  <conditionalFormatting sqref="U228">
    <cfRule type="expression" dxfId="191" priority="192" stopIfTrue="1">
      <formula>AND(TRIM($K228)="○", TRIM($U228)="",市内判定)</formula>
    </cfRule>
  </conditionalFormatting>
  <conditionalFormatting sqref="V228">
    <cfRule type="expression" dxfId="190" priority="191" stopIfTrue="1">
      <formula>AND(TRIM($K228)="○", TRIM($V228)="",市内判定)</formula>
    </cfRule>
  </conditionalFormatting>
  <conditionalFormatting sqref="W228">
    <cfRule type="expression" dxfId="189" priority="190" stopIfTrue="1">
      <formula>AND(TRIM($K228)="○", TRIM($W228)="",市内判定)</formula>
    </cfRule>
  </conditionalFormatting>
  <conditionalFormatting sqref="X228">
    <cfRule type="expression" dxfId="188" priority="189" stopIfTrue="1">
      <formula>AND(TRIM($K228)="○", TRIM($X228)="",市内判定)</formula>
    </cfRule>
  </conditionalFormatting>
  <conditionalFormatting sqref="Y228">
    <cfRule type="expression" dxfId="187" priority="188" stopIfTrue="1">
      <formula>AND(TRIM($K228)="○", TRIM($Y228)="",市内判定)</formula>
    </cfRule>
  </conditionalFormatting>
  <conditionalFormatting sqref="K229:L229">
    <cfRule type="expression" dxfId="186" priority="187" stopIfTrue="1">
      <formula>希望&lt;&gt;0</formula>
    </cfRule>
  </conditionalFormatting>
  <conditionalFormatting sqref="M229:N229">
    <cfRule type="expression" dxfId="185" priority="186" stopIfTrue="1">
      <formula>AND(TRIM($K229)="○", AND(M229&lt;&gt;"一般", M229&lt;&gt;"特定"))</formula>
    </cfRule>
  </conditionalFormatting>
  <conditionalFormatting sqref="O229:P229">
    <cfRule type="expression" dxfId="184" priority="185" stopIfTrue="1">
      <formula>AND(TRIM($K229)="○", TRIM($O229)="")</formula>
    </cfRule>
  </conditionalFormatting>
  <conditionalFormatting sqref="Q229:R229">
    <cfRule type="expression" dxfId="183" priority="184" stopIfTrue="1">
      <formula>AND(TRIM($K229)="○", TRIM($Q229)="")</formula>
    </cfRule>
  </conditionalFormatting>
  <conditionalFormatting sqref="S229">
    <cfRule type="expression" dxfId="182" priority="183" stopIfTrue="1">
      <formula>AND(TRIM($K229)="○", TRIM($S229)="",市内判定)</formula>
    </cfRule>
  </conditionalFormatting>
  <conditionalFormatting sqref="T229">
    <cfRule type="expression" dxfId="181" priority="182" stopIfTrue="1">
      <formula>AND(TRIM($K229)="○", TRIM($T229)="",市内判定)</formula>
    </cfRule>
  </conditionalFormatting>
  <conditionalFormatting sqref="U229">
    <cfRule type="expression" dxfId="180" priority="181" stopIfTrue="1">
      <formula>AND(TRIM($K229)="○", TRIM($U229)="",市内判定)</formula>
    </cfRule>
  </conditionalFormatting>
  <conditionalFormatting sqref="V229">
    <cfRule type="expression" dxfId="179" priority="180" stopIfTrue="1">
      <formula>AND(TRIM($K229)="○", TRIM($V229)="",市内判定)</formula>
    </cfRule>
  </conditionalFormatting>
  <conditionalFormatting sqref="W229">
    <cfRule type="expression" dxfId="178" priority="179" stopIfTrue="1">
      <formula>AND(TRIM($K229)="○", TRIM($W229)="",市内判定)</formula>
    </cfRule>
  </conditionalFormatting>
  <conditionalFormatting sqref="X229">
    <cfRule type="expression" dxfId="177" priority="178" stopIfTrue="1">
      <formula>AND(TRIM($K229)="○", TRIM($X229)="",市内判定)</formula>
    </cfRule>
  </conditionalFormatting>
  <conditionalFormatting sqref="Y229">
    <cfRule type="expression" dxfId="176" priority="177" stopIfTrue="1">
      <formula>AND(TRIM($K229)="○", TRIM($Y229)="",市内判定)</formula>
    </cfRule>
  </conditionalFormatting>
  <conditionalFormatting sqref="K230:L230">
    <cfRule type="expression" dxfId="175" priority="176" stopIfTrue="1">
      <formula>希望&lt;&gt;0</formula>
    </cfRule>
  </conditionalFormatting>
  <conditionalFormatting sqref="M230:N230">
    <cfRule type="expression" dxfId="174" priority="175" stopIfTrue="1">
      <formula>AND(TRIM($K230)="○", AND(M230&lt;&gt;"一般", M230&lt;&gt;"特定"))</formula>
    </cfRule>
  </conditionalFormatting>
  <conditionalFormatting sqref="O230:P230">
    <cfRule type="expression" dxfId="173" priority="174" stopIfTrue="1">
      <formula>AND(TRIM($K230)="○", TRIM($O230)="")</formula>
    </cfRule>
  </conditionalFormatting>
  <conditionalFormatting sqref="Q230:R230">
    <cfRule type="expression" dxfId="172" priority="173" stopIfTrue="1">
      <formula>AND(TRIM($K230)="○", TRIM($Q230)="")</formula>
    </cfRule>
  </conditionalFormatting>
  <conditionalFormatting sqref="S230">
    <cfRule type="expression" dxfId="171" priority="172" stopIfTrue="1">
      <formula>AND(TRIM($K230)="○", TRIM($S230)="",市内判定)</formula>
    </cfRule>
  </conditionalFormatting>
  <conditionalFormatting sqref="T230">
    <cfRule type="expression" dxfId="170" priority="171" stopIfTrue="1">
      <formula>AND(TRIM($K230)="○", TRIM($T230)="",市内判定)</formula>
    </cfRule>
  </conditionalFormatting>
  <conditionalFormatting sqref="U230">
    <cfRule type="expression" dxfId="169" priority="170" stopIfTrue="1">
      <formula>AND(TRIM($K230)="○", TRIM($U230)="",市内判定)</formula>
    </cfRule>
  </conditionalFormatting>
  <conditionalFormatting sqref="V230">
    <cfRule type="expression" dxfId="168" priority="169" stopIfTrue="1">
      <formula>AND(TRIM($K230)="○", TRIM($V230)="",市内判定)</formula>
    </cfRule>
  </conditionalFormatting>
  <conditionalFormatting sqref="W230">
    <cfRule type="expression" dxfId="167" priority="168" stopIfTrue="1">
      <formula>AND(TRIM($K230)="○", TRIM($W230)="",市内判定)</formula>
    </cfRule>
  </conditionalFormatting>
  <conditionalFormatting sqref="X230">
    <cfRule type="expression" dxfId="166" priority="167" stopIfTrue="1">
      <formula>AND(TRIM($K230)="○", TRIM($X230)="",市内判定)</formula>
    </cfRule>
  </conditionalFormatting>
  <conditionalFormatting sqref="Y230">
    <cfRule type="expression" dxfId="165" priority="166" stopIfTrue="1">
      <formula>AND(TRIM($K230)="○", TRIM($Y230)="",市内判定)</formula>
    </cfRule>
  </conditionalFormatting>
  <conditionalFormatting sqref="K231:L231">
    <cfRule type="expression" dxfId="164" priority="165" stopIfTrue="1">
      <formula>希望&lt;&gt;0</formula>
    </cfRule>
  </conditionalFormatting>
  <conditionalFormatting sqref="M231:N231">
    <cfRule type="expression" dxfId="163" priority="164" stopIfTrue="1">
      <formula>AND(TRIM($K231)="○", AND(M231&lt;&gt;"一般", M231&lt;&gt;"特定"))</formula>
    </cfRule>
  </conditionalFormatting>
  <conditionalFormatting sqref="O231:P231">
    <cfRule type="expression" dxfId="162" priority="163" stopIfTrue="1">
      <formula>AND(TRIM($K231)="○", TRIM($O231)="")</formula>
    </cfRule>
  </conditionalFormatting>
  <conditionalFormatting sqref="Q231:R231">
    <cfRule type="expression" dxfId="161" priority="162" stopIfTrue="1">
      <formula>AND(TRIM($K231)="○", TRIM($Q231)="")</formula>
    </cfRule>
  </conditionalFormatting>
  <conditionalFormatting sqref="S231">
    <cfRule type="expression" dxfId="160" priority="161" stopIfTrue="1">
      <formula>AND(TRIM($K231)="○", TRIM($S231)="",市内判定)</formula>
    </cfRule>
  </conditionalFormatting>
  <conditionalFormatting sqref="T231">
    <cfRule type="expression" dxfId="159" priority="160" stopIfTrue="1">
      <formula>AND(TRIM($K231)="○", TRIM($T231)="",市内判定)</formula>
    </cfRule>
  </conditionalFormatting>
  <conditionalFormatting sqref="U231">
    <cfRule type="expression" dxfId="158" priority="159" stopIfTrue="1">
      <formula>AND(TRIM($K231)="○", TRIM($U231)="",市内判定)</formula>
    </cfRule>
  </conditionalFormatting>
  <conditionalFormatting sqref="V231">
    <cfRule type="expression" dxfId="157" priority="158" stopIfTrue="1">
      <formula>AND(TRIM($K231)="○", TRIM($V231)="",市内判定)</formula>
    </cfRule>
  </conditionalFormatting>
  <conditionalFormatting sqref="W231">
    <cfRule type="expression" dxfId="156" priority="157" stopIfTrue="1">
      <formula>AND(TRIM($K231)="○", TRIM($W231)="",市内判定)</formula>
    </cfRule>
  </conditionalFormatting>
  <conditionalFormatting sqref="X231">
    <cfRule type="expression" dxfId="155" priority="156" stopIfTrue="1">
      <formula>AND(TRIM($K231)="○", TRIM($X231)="",市内判定)</formula>
    </cfRule>
  </conditionalFormatting>
  <conditionalFormatting sqref="Y231">
    <cfRule type="expression" dxfId="154" priority="155" stopIfTrue="1">
      <formula>AND(TRIM($K231)="○", TRIM($Y231)="",市内判定)</formula>
    </cfRule>
  </conditionalFormatting>
  <conditionalFormatting sqref="K232:L232">
    <cfRule type="expression" dxfId="153" priority="154" stopIfTrue="1">
      <formula>希望&lt;&gt;0</formula>
    </cfRule>
  </conditionalFormatting>
  <conditionalFormatting sqref="M232:N232">
    <cfRule type="expression" dxfId="152" priority="153" stopIfTrue="1">
      <formula>AND(TRIM($K232)="○", AND(M232&lt;&gt;"一般", M232&lt;&gt;"特定"))</formula>
    </cfRule>
  </conditionalFormatting>
  <conditionalFormatting sqref="O232:P232">
    <cfRule type="expression" dxfId="151" priority="152" stopIfTrue="1">
      <formula>AND(TRIM($K232)="○", TRIM($O232)="")</formula>
    </cfRule>
  </conditionalFormatting>
  <conditionalFormatting sqref="Q232:R232">
    <cfRule type="expression" dxfId="150" priority="151" stopIfTrue="1">
      <formula>AND(TRIM($K232)="○", TRIM($Q232)="")</formula>
    </cfRule>
  </conditionalFormatting>
  <conditionalFormatting sqref="S232">
    <cfRule type="expression" dxfId="149" priority="150" stopIfTrue="1">
      <formula>AND(TRIM($K232)="○", TRIM($S232)="",市内判定)</formula>
    </cfRule>
  </conditionalFormatting>
  <conditionalFormatting sqref="T232">
    <cfRule type="expression" dxfId="148" priority="149" stopIfTrue="1">
      <formula>AND(TRIM($K232)="○", TRIM($T232)="",市内判定)</formula>
    </cfRule>
  </conditionalFormatting>
  <conditionalFormatting sqref="U232">
    <cfRule type="expression" dxfId="147" priority="148" stopIfTrue="1">
      <formula>AND(TRIM($K232)="○", TRIM($U232)="",市内判定)</formula>
    </cfRule>
  </conditionalFormatting>
  <conditionalFormatting sqref="V232">
    <cfRule type="expression" dxfId="146" priority="147" stopIfTrue="1">
      <formula>AND(TRIM($K232)="○", TRIM($V232)="",市内判定)</formula>
    </cfRule>
  </conditionalFormatting>
  <conditionalFormatting sqref="W232">
    <cfRule type="expression" dxfId="145" priority="146" stopIfTrue="1">
      <formula>AND(TRIM($K232)="○", TRIM($W232)="",市内判定)</formula>
    </cfRule>
  </conditionalFormatting>
  <conditionalFormatting sqref="X232">
    <cfRule type="expression" dxfId="144" priority="145" stopIfTrue="1">
      <formula>AND(TRIM($K232)="○", TRIM($X232)="",市内判定)</formula>
    </cfRule>
  </conditionalFormatting>
  <conditionalFormatting sqref="Y232">
    <cfRule type="expression" dxfId="143" priority="144" stopIfTrue="1">
      <formula>AND(TRIM($K232)="○", TRIM($Y232)="",市内判定)</formula>
    </cfRule>
  </conditionalFormatting>
  <conditionalFormatting sqref="K233:L233">
    <cfRule type="expression" dxfId="142" priority="143" stopIfTrue="1">
      <formula>希望&lt;&gt;0</formula>
    </cfRule>
  </conditionalFormatting>
  <conditionalFormatting sqref="M233:N233">
    <cfRule type="expression" dxfId="141" priority="142" stopIfTrue="1">
      <formula>AND(TRIM($K233)="○", AND(M233&lt;&gt;"一般", M233&lt;&gt;"特定"))</formula>
    </cfRule>
  </conditionalFormatting>
  <conditionalFormatting sqref="O233:P233">
    <cfRule type="expression" dxfId="140" priority="141" stopIfTrue="1">
      <formula>AND(TRIM($K233)="○", TRIM($O233)="")</formula>
    </cfRule>
  </conditionalFormatting>
  <conditionalFormatting sqref="Q233:R233">
    <cfRule type="expression" dxfId="139" priority="140" stopIfTrue="1">
      <formula>AND(TRIM($K233)="○", TRIM($Q233)="")</formula>
    </cfRule>
  </conditionalFormatting>
  <conditionalFormatting sqref="S233">
    <cfRule type="expression" dxfId="138" priority="139" stopIfTrue="1">
      <formula>AND(TRIM($K233)="○", TRIM($S233)="",市内判定)</formula>
    </cfRule>
  </conditionalFormatting>
  <conditionalFormatting sqref="T233">
    <cfRule type="expression" dxfId="137" priority="138" stopIfTrue="1">
      <formula>AND(TRIM($K233)="○", TRIM($T233)="",市内判定)</formula>
    </cfRule>
  </conditionalFormatting>
  <conditionalFormatting sqref="U233">
    <cfRule type="expression" dxfId="136" priority="137" stopIfTrue="1">
      <formula>AND(TRIM($K233)="○", TRIM($U233)="",市内判定)</formula>
    </cfRule>
  </conditionalFormatting>
  <conditionalFormatting sqref="V233">
    <cfRule type="expression" dxfId="135" priority="136" stopIfTrue="1">
      <formula>AND(TRIM($K233)="○", TRIM($V233)="",市内判定)</formula>
    </cfRule>
  </conditionalFormatting>
  <conditionalFormatting sqref="W233">
    <cfRule type="expression" dxfId="134" priority="135" stopIfTrue="1">
      <formula>AND(TRIM($K233)="○", TRIM($W233)="",市内判定)</formula>
    </cfRule>
  </conditionalFormatting>
  <conditionalFormatting sqref="X233">
    <cfRule type="expression" dxfId="133" priority="134" stopIfTrue="1">
      <formula>AND(TRIM($K233)="○", TRIM($X233)="",市内判定)</formula>
    </cfRule>
  </conditionalFormatting>
  <conditionalFormatting sqref="Y233">
    <cfRule type="expression" dxfId="132" priority="133" stopIfTrue="1">
      <formula>AND(TRIM($K233)="○", TRIM($Y233)="",市内判定)</formula>
    </cfRule>
  </conditionalFormatting>
  <conditionalFormatting sqref="K234:L234">
    <cfRule type="expression" dxfId="131" priority="132" stopIfTrue="1">
      <formula>希望&lt;&gt;0</formula>
    </cfRule>
  </conditionalFormatting>
  <conditionalFormatting sqref="M234:N234">
    <cfRule type="expression" dxfId="130" priority="131" stopIfTrue="1">
      <formula>AND(TRIM($K234)="○", AND(M234&lt;&gt;"一般", M234&lt;&gt;"特定"))</formula>
    </cfRule>
  </conditionalFormatting>
  <conditionalFormatting sqref="O234:P234">
    <cfRule type="expression" dxfId="129" priority="130" stopIfTrue="1">
      <formula>AND(TRIM($K234)="○", TRIM($O234)="")</formula>
    </cfRule>
  </conditionalFormatting>
  <conditionalFormatting sqref="Q234:R234">
    <cfRule type="expression" dxfId="128" priority="129" stopIfTrue="1">
      <formula>AND(TRIM($K234)="○", TRIM($Q234)="")</formula>
    </cfRule>
  </conditionalFormatting>
  <conditionalFormatting sqref="S234">
    <cfRule type="expression" dxfId="127" priority="128" stopIfTrue="1">
      <formula>AND(TRIM($K234)="○", TRIM($S234)="",市内判定)</formula>
    </cfRule>
  </conditionalFormatting>
  <conditionalFormatting sqref="T234">
    <cfRule type="expression" dxfId="126" priority="127" stopIfTrue="1">
      <formula>AND(TRIM($K234)="○", TRIM($T234)="",市内判定)</formula>
    </cfRule>
  </conditionalFormatting>
  <conditionalFormatting sqref="U234">
    <cfRule type="expression" dxfId="125" priority="126" stopIfTrue="1">
      <formula>AND(TRIM($K234)="○", TRIM($U234)="",市内判定)</formula>
    </cfRule>
  </conditionalFormatting>
  <conditionalFormatting sqref="V234">
    <cfRule type="expression" dxfId="124" priority="125" stopIfTrue="1">
      <formula>AND(TRIM($K234)="○", TRIM($V234)="",市内判定)</formula>
    </cfRule>
  </conditionalFormatting>
  <conditionalFormatting sqref="W234">
    <cfRule type="expression" dxfId="123" priority="124" stopIfTrue="1">
      <formula>AND(TRIM($K234)="○", TRIM($W234)="",市内判定)</formula>
    </cfRule>
  </conditionalFormatting>
  <conditionalFormatting sqref="X234">
    <cfRule type="expression" dxfId="122" priority="123" stopIfTrue="1">
      <formula>AND(TRIM($K234)="○", TRIM($X234)="",市内判定)</formula>
    </cfRule>
  </conditionalFormatting>
  <conditionalFormatting sqref="Y234">
    <cfRule type="expression" dxfId="121" priority="122" stopIfTrue="1">
      <formula>AND(TRIM($K234)="○", TRIM($Y234)="",市内判定)</formula>
    </cfRule>
  </conditionalFormatting>
  <conditionalFormatting sqref="K235:L235">
    <cfRule type="expression" dxfId="120" priority="121" stopIfTrue="1">
      <formula>希望&lt;&gt;0</formula>
    </cfRule>
  </conditionalFormatting>
  <conditionalFormatting sqref="M235:N235">
    <cfRule type="expression" dxfId="119" priority="120" stopIfTrue="1">
      <formula>AND(TRIM($K235)="○", AND(M235&lt;&gt;"一般", M235&lt;&gt;"特定"))</formula>
    </cfRule>
  </conditionalFormatting>
  <conditionalFormatting sqref="O235:P235">
    <cfRule type="expression" dxfId="118" priority="119" stopIfTrue="1">
      <formula>AND(TRIM($K235)="○", TRIM($O235)="")</formula>
    </cfRule>
  </conditionalFormatting>
  <conditionalFormatting sqref="Q235:R235">
    <cfRule type="expression" dxfId="117" priority="118" stopIfTrue="1">
      <formula>AND(TRIM($K235)="○", TRIM($Q235)="")</formula>
    </cfRule>
  </conditionalFormatting>
  <conditionalFormatting sqref="S235">
    <cfRule type="expression" dxfId="116" priority="117" stopIfTrue="1">
      <formula>AND(TRIM($K235)="○", TRIM($S235)="",市内判定)</formula>
    </cfRule>
  </conditionalFormatting>
  <conditionalFormatting sqref="T235">
    <cfRule type="expression" dxfId="115" priority="116" stopIfTrue="1">
      <formula>AND(TRIM($K235)="○", TRIM($T235)="",市内判定)</formula>
    </cfRule>
  </conditionalFormatting>
  <conditionalFormatting sqref="U235">
    <cfRule type="expression" dxfId="114" priority="115" stopIfTrue="1">
      <formula>AND(TRIM($K235)="○", TRIM($U235)="",市内判定)</formula>
    </cfRule>
  </conditionalFormatting>
  <conditionalFormatting sqref="V235">
    <cfRule type="expression" dxfId="113" priority="114" stopIfTrue="1">
      <formula>AND(TRIM($K235)="○", TRIM($V235)="",市内判定)</formula>
    </cfRule>
  </conditionalFormatting>
  <conditionalFormatting sqref="W235">
    <cfRule type="expression" dxfId="112" priority="113" stopIfTrue="1">
      <formula>AND(TRIM($K235)="○", TRIM($W235)="",市内判定)</formula>
    </cfRule>
  </conditionalFormatting>
  <conditionalFormatting sqref="X235">
    <cfRule type="expression" dxfId="111" priority="112" stopIfTrue="1">
      <formula>AND(TRIM($K235)="○", TRIM($X235)="",市内判定)</formula>
    </cfRule>
  </conditionalFormatting>
  <conditionalFormatting sqref="Y235">
    <cfRule type="expression" dxfId="110" priority="111" stopIfTrue="1">
      <formula>AND(TRIM($K235)="○", TRIM($Y235)="",市内判定)</formula>
    </cfRule>
  </conditionalFormatting>
  <conditionalFormatting sqref="K236:L236">
    <cfRule type="expression" dxfId="109" priority="110" stopIfTrue="1">
      <formula>希望&lt;&gt;0</formula>
    </cfRule>
  </conditionalFormatting>
  <conditionalFormatting sqref="M236:N236">
    <cfRule type="expression" dxfId="108" priority="109" stopIfTrue="1">
      <formula>AND(TRIM($K236)="○", AND(M236&lt;&gt;"一般", M236&lt;&gt;"特定"))</formula>
    </cfRule>
  </conditionalFormatting>
  <conditionalFormatting sqref="O236:P236">
    <cfRule type="expression" dxfId="107" priority="108" stopIfTrue="1">
      <formula>AND(TRIM($K236)="○", TRIM($O236)="")</formula>
    </cfRule>
  </conditionalFormatting>
  <conditionalFormatting sqref="Q236:R236">
    <cfRule type="expression" dxfId="106" priority="107" stopIfTrue="1">
      <formula>AND(TRIM($K236)="○", TRIM($Q236)="")</formula>
    </cfRule>
  </conditionalFormatting>
  <conditionalFormatting sqref="S236">
    <cfRule type="expression" dxfId="105" priority="106" stopIfTrue="1">
      <formula>AND(TRIM($K236)="○", TRIM($S236)="",市内判定)</formula>
    </cfRule>
  </conditionalFormatting>
  <conditionalFormatting sqref="T236">
    <cfRule type="expression" dxfId="104" priority="105" stopIfTrue="1">
      <formula>AND(TRIM($K236)="○", TRIM($T236)="",市内判定)</formula>
    </cfRule>
  </conditionalFormatting>
  <conditionalFormatting sqref="U236">
    <cfRule type="expression" dxfId="103" priority="104" stopIfTrue="1">
      <formula>AND(TRIM($K236)="○", TRIM($U236)="",市内判定)</formula>
    </cfRule>
  </conditionalFormatting>
  <conditionalFormatting sqref="V236">
    <cfRule type="expression" dxfId="102" priority="103" stopIfTrue="1">
      <formula>AND(TRIM($K236)="○", TRIM($V236)="",市内判定)</formula>
    </cfRule>
  </conditionalFormatting>
  <conditionalFormatting sqref="W236">
    <cfRule type="expression" dxfId="101" priority="102" stopIfTrue="1">
      <formula>AND(TRIM($K236)="○", TRIM($W236)="",市内判定)</formula>
    </cfRule>
  </conditionalFormatting>
  <conditionalFormatting sqref="X236">
    <cfRule type="expression" dxfId="100" priority="101" stopIfTrue="1">
      <formula>AND(TRIM($K236)="○", TRIM($X236)="",市内判定)</formula>
    </cfRule>
  </conditionalFormatting>
  <conditionalFormatting sqref="Y236">
    <cfRule type="expression" dxfId="99" priority="100" stopIfTrue="1">
      <formula>AND(TRIM($K236)="○", TRIM($Y236)="",市内判定)</formula>
    </cfRule>
  </conditionalFormatting>
  <conditionalFormatting sqref="K237:L237">
    <cfRule type="expression" dxfId="98" priority="99" stopIfTrue="1">
      <formula>希望&lt;&gt;0</formula>
    </cfRule>
  </conditionalFormatting>
  <conditionalFormatting sqref="M237:N237">
    <cfRule type="expression" dxfId="97" priority="98" stopIfTrue="1">
      <formula>AND(TRIM($K237)="○", AND(M237&lt;&gt;"一般", M237&lt;&gt;"特定"))</formula>
    </cfRule>
  </conditionalFormatting>
  <conditionalFormatting sqref="O237:P237">
    <cfRule type="expression" dxfId="96" priority="97" stopIfTrue="1">
      <formula>AND(TRIM($K237)="○", TRIM($O237)="")</formula>
    </cfRule>
  </conditionalFormatting>
  <conditionalFormatting sqref="Q237:R237">
    <cfRule type="expression" dxfId="95" priority="96" stopIfTrue="1">
      <formula>AND(TRIM($K237)="○", TRIM($Q237)="")</formula>
    </cfRule>
  </conditionalFormatting>
  <conditionalFormatting sqref="S237">
    <cfRule type="expression" dxfId="94" priority="95" stopIfTrue="1">
      <formula>AND(TRIM($K237)="○", TRIM($S237)="",市内判定)</formula>
    </cfRule>
  </conditionalFormatting>
  <conditionalFormatting sqref="T237">
    <cfRule type="expression" dxfId="93" priority="94" stopIfTrue="1">
      <formula>AND(TRIM($K237)="○", TRIM($T237)="",市内判定)</formula>
    </cfRule>
  </conditionalFormatting>
  <conditionalFormatting sqref="U237">
    <cfRule type="expression" dxfId="92" priority="93" stopIfTrue="1">
      <formula>AND(TRIM($K237)="○", TRIM($U237)="",市内判定)</formula>
    </cfRule>
  </conditionalFormatting>
  <conditionalFormatting sqref="V237">
    <cfRule type="expression" dxfId="91" priority="92" stopIfTrue="1">
      <formula>AND(TRIM($K237)="○", TRIM($V237)="",市内判定)</formula>
    </cfRule>
  </conditionalFormatting>
  <conditionalFormatting sqref="W237">
    <cfRule type="expression" dxfId="90" priority="91" stopIfTrue="1">
      <formula>AND(TRIM($K237)="○", TRIM($W237)="",市内判定)</formula>
    </cfRule>
  </conditionalFormatting>
  <conditionalFormatting sqref="X237">
    <cfRule type="expression" dxfId="89" priority="90" stopIfTrue="1">
      <formula>AND(TRIM($K237)="○", TRIM($X237)="",市内判定)</formula>
    </cfRule>
  </conditionalFormatting>
  <conditionalFormatting sqref="Y237">
    <cfRule type="expression" dxfId="88" priority="89" stopIfTrue="1">
      <formula>AND(TRIM($K237)="○", TRIM($Y237)="",市内判定)</formula>
    </cfRule>
  </conditionalFormatting>
  <conditionalFormatting sqref="K238:L238">
    <cfRule type="expression" dxfId="87" priority="88" stopIfTrue="1">
      <formula>希望&lt;&gt;0</formula>
    </cfRule>
  </conditionalFormatting>
  <conditionalFormatting sqref="M238:N238">
    <cfRule type="expression" dxfId="86" priority="87" stopIfTrue="1">
      <formula>AND(TRIM($K238)="○", AND(M238&lt;&gt;"一般", M238&lt;&gt;"特定"))</formula>
    </cfRule>
  </conditionalFormatting>
  <conditionalFormatting sqref="O238:P238">
    <cfRule type="expression" dxfId="85" priority="86" stopIfTrue="1">
      <formula>AND(TRIM($K238)="○", TRIM($O238)="")</formula>
    </cfRule>
  </conditionalFormatting>
  <conditionalFormatting sqref="Q238:R238">
    <cfRule type="expression" dxfId="84" priority="85" stopIfTrue="1">
      <formula>AND(TRIM($K238)="○", TRIM($Q238)="")</formula>
    </cfRule>
  </conditionalFormatting>
  <conditionalFormatting sqref="S238">
    <cfRule type="expression" dxfId="83" priority="84" stopIfTrue="1">
      <formula>AND(TRIM($K238)="○", TRIM($S238)="",市内判定)</formula>
    </cfRule>
  </conditionalFormatting>
  <conditionalFormatting sqref="T238">
    <cfRule type="expression" dxfId="82" priority="83" stopIfTrue="1">
      <formula>AND(TRIM($K238)="○", TRIM($T238)="",市内判定)</formula>
    </cfRule>
  </conditionalFormatting>
  <conditionalFormatting sqref="U238">
    <cfRule type="expression" dxfId="81" priority="82" stopIfTrue="1">
      <formula>AND(TRIM($K238)="○", TRIM($U238)="",市内判定)</formula>
    </cfRule>
  </conditionalFormatting>
  <conditionalFormatting sqref="V238">
    <cfRule type="expression" dxfId="80" priority="81" stopIfTrue="1">
      <formula>AND(TRIM($K238)="○", TRIM($V238)="",市内判定)</formula>
    </cfRule>
  </conditionalFormatting>
  <conditionalFormatting sqref="W238">
    <cfRule type="expression" dxfId="79" priority="80" stopIfTrue="1">
      <formula>AND(TRIM($K238)="○", TRIM($W238)="",市内判定)</formula>
    </cfRule>
  </conditionalFormatting>
  <conditionalFormatting sqref="X238">
    <cfRule type="expression" dxfId="78" priority="79" stopIfTrue="1">
      <formula>AND(TRIM($K238)="○", TRIM($X238)="",市内判定)</formula>
    </cfRule>
  </conditionalFormatting>
  <conditionalFormatting sqref="Y238">
    <cfRule type="expression" dxfId="77" priority="78" stopIfTrue="1">
      <formula>AND(TRIM($K238)="○", TRIM($Y238)="",市内判定)</formula>
    </cfRule>
  </conditionalFormatting>
  <conditionalFormatting sqref="K239:L239">
    <cfRule type="expression" dxfId="76" priority="77" stopIfTrue="1">
      <formula>希望&lt;&gt;0</formula>
    </cfRule>
  </conditionalFormatting>
  <conditionalFormatting sqref="M239:N239">
    <cfRule type="expression" dxfId="75" priority="76" stopIfTrue="1">
      <formula>AND(TRIM($K239)="○", AND(M239&lt;&gt;"一般", M239&lt;&gt;"特定"))</formula>
    </cfRule>
  </conditionalFormatting>
  <conditionalFormatting sqref="O239:P239">
    <cfRule type="expression" dxfId="74" priority="75" stopIfTrue="1">
      <formula>AND(TRIM($K239)="○", TRIM($O239)="")</formula>
    </cfRule>
  </conditionalFormatting>
  <conditionalFormatting sqref="Q239:R239">
    <cfRule type="expression" dxfId="73" priority="74" stopIfTrue="1">
      <formula>AND(TRIM($K239)="○", TRIM($Q239)="")</formula>
    </cfRule>
  </conditionalFormatting>
  <conditionalFormatting sqref="S239">
    <cfRule type="expression" dxfId="72" priority="73" stopIfTrue="1">
      <formula>AND(TRIM($K239)="○", TRIM($S239)="",市内判定)</formula>
    </cfRule>
  </conditionalFormatting>
  <conditionalFormatting sqref="T239">
    <cfRule type="expression" dxfId="71" priority="72" stopIfTrue="1">
      <formula>AND(TRIM($K239)="○", TRIM($T239)="",市内判定)</formula>
    </cfRule>
  </conditionalFormatting>
  <conditionalFormatting sqref="U239">
    <cfRule type="expression" dxfId="70" priority="71" stopIfTrue="1">
      <formula>AND(TRIM($K239)="○", TRIM($U239)="",市内判定)</formula>
    </cfRule>
  </conditionalFormatting>
  <conditionalFormatting sqref="V239">
    <cfRule type="expression" dxfId="69" priority="70" stopIfTrue="1">
      <formula>AND(TRIM($K239)="○", TRIM($V239)="",市内判定)</formula>
    </cfRule>
  </conditionalFormatting>
  <conditionalFormatting sqref="W239">
    <cfRule type="expression" dxfId="68" priority="69" stopIfTrue="1">
      <formula>AND(TRIM($K239)="○", TRIM($W239)="",市内判定)</formula>
    </cfRule>
  </conditionalFormatting>
  <conditionalFormatting sqref="X239">
    <cfRule type="expression" dxfId="67" priority="68" stopIfTrue="1">
      <formula>AND(TRIM($K239)="○", TRIM($X239)="",市内判定)</formula>
    </cfRule>
  </conditionalFormatting>
  <conditionalFormatting sqref="Y239">
    <cfRule type="expression" dxfId="66" priority="67" stopIfTrue="1">
      <formula>AND(TRIM($K239)="○", TRIM($Y239)="",市内判定)</formula>
    </cfRule>
  </conditionalFormatting>
  <conditionalFormatting sqref="K240:L240">
    <cfRule type="expression" dxfId="65" priority="66" stopIfTrue="1">
      <formula>希望&lt;&gt;0</formula>
    </cfRule>
  </conditionalFormatting>
  <conditionalFormatting sqref="M240:N240">
    <cfRule type="expression" dxfId="64" priority="65" stopIfTrue="1">
      <formula>AND(TRIM($K240)="○", AND(M240&lt;&gt;"一般", M240&lt;&gt;"特定"))</formula>
    </cfRule>
  </conditionalFormatting>
  <conditionalFormatting sqref="O240:P240">
    <cfRule type="expression" dxfId="63" priority="64" stopIfTrue="1">
      <formula>AND(TRIM($K240)="○", TRIM($O240)="")</formula>
    </cfRule>
  </conditionalFormatting>
  <conditionalFormatting sqref="Q240:R240">
    <cfRule type="expression" dxfId="62" priority="63" stopIfTrue="1">
      <formula>AND(TRIM($K240)="○", TRIM($Q240)="")</formula>
    </cfRule>
  </conditionalFormatting>
  <conditionalFormatting sqref="S240">
    <cfRule type="expression" dxfId="61" priority="62" stopIfTrue="1">
      <formula>AND(TRIM($K240)="○", TRIM($S240)="",市内判定)</formula>
    </cfRule>
  </conditionalFormatting>
  <conditionalFormatting sqref="T240">
    <cfRule type="expression" dxfId="60" priority="61" stopIfTrue="1">
      <formula>AND(TRIM($K240)="○", TRIM($T240)="",市内判定)</formula>
    </cfRule>
  </conditionalFormatting>
  <conditionalFormatting sqref="U240">
    <cfRule type="expression" dxfId="59" priority="60" stopIfTrue="1">
      <formula>AND(TRIM($K240)="○", TRIM($U240)="",市内判定)</formula>
    </cfRule>
  </conditionalFormatting>
  <conditionalFormatting sqref="V240">
    <cfRule type="expression" dxfId="58" priority="59" stopIfTrue="1">
      <formula>AND(TRIM($K240)="○", TRIM($V240)="",市内判定)</formula>
    </cfRule>
  </conditionalFormatting>
  <conditionalFormatting sqref="W240">
    <cfRule type="expression" dxfId="57" priority="58" stopIfTrue="1">
      <formula>AND(TRIM($K240)="○", TRIM($W240)="",市内判定)</formula>
    </cfRule>
  </conditionalFormatting>
  <conditionalFormatting sqref="X240">
    <cfRule type="expression" dxfId="56" priority="57" stopIfTrue="1">
      <formula>AND(TRIM($K240)="○", TRIM($X240)="",市内判定)</formula>
    </cfRule>
  </conditionalFormatting>
  <conditionalFormatting sqref="Y240">
    <cfRule type="expression" dxfId="55" priority="56" stopIfTrue="1">
      <formula>AND(TRIM($K240)="○", TRIM($Y240)="",市内判定)</formula>
    </cfRule>
  </conditionalFormatting>
  <conditionalFormatting sqref="K241:L241">
    <cfRule type="expression" dxfId="54" priority="55" stopIfTrue="1">
      <formula>希望&lt;&gt;0</formula>
    </cfRule>
  </conditionalFormatting>
  <conditionalFormatting sqref="M241:N241">
    <cfRule type="expression" dxfId="53" priority="54" stopIfTrue="1">
      <formula>AND(TRIM($K241)="○", AND(M241&lt;&gt;"一般", M241&lt;&gt;"特定"))</formula>
    </cfRule>
  </conditionalFormatting>
  <conditionalFormatting sqref="O241:P241">
    <cfRule type="expression" dxfId="52" priority="53" stopIfTrue="1">
      <formula>AND(TRIM($K241)="○", TRIM($O241)="")</formula>
    </cfRule>
  </conditionalFormatting>
  <conditionalFormatting sqref="Q241:R241">
    <cfRule type="expression" dxfId="51" priority="52" stopIfTrue="1">
      <formula>AND(TRIM($K241)="○", TRIM($Q241)="")</formula>
    </cfRule>
  </conditionalFormatting>
  <conditionalFormatting sqref="S241">
    <cfRule type="expression" dxfId="50" priority="51" stopIfTrue="1">
      <formula>AND(TRIM($K241)="○", TRIM($S241)="",市内判定)</formula>
    </cfRule>
  </conditionalFormatting>
  <conditionalFormatting sqref="T241">
    <cfRule type="expression" dxfId="49" priority="50" stopIfTrue="1">
      <formula>AND(TRIM($K241)="○", TRIM($T241)="",市内判定)</formula>
    </cfRule>
  </conditionalFormatting>
  <conditionalFormatting sqref="U241">
    <cfRule type="expression" dxfId="48" priority="49" stopIfTrue="1">
      <formula>AND(TRIM($K241)="○", TRIM($U241)="",市内判定)</formula>
    </cfRule>
  </conditionalFormatting>
  <conditionalFormatting sqref="V241">
    <cfRule type="expression" dxfId="47" priority="48" stopIfTrue="1">
      <formula>AND(TRIM($K241)="○", TRIM($V241)="",市内判定)</formula>
    </cfRule>
  </conditionalFormatting>
  <conditionalFormatting sqref="W241">
    <cfRule type="expression" dxfId="46" priority="47" stopIfTrue="1">
      <formula>AND(TRIM($K241)="○", TRIM($W241)="",市内判定)</formula>
    </cfRule>
  </conditionalFormatting>
  <conditionalFormatting sqref="X241">
    <cfRule type="expression" dxfId="45" priority="46" stopIfTrue="1">
      <formula>AND(TRIM($K241)="○", TRIM($X241)="",市内判定)</formula>
    </cfRule>
  </conditionalFormatting>
  <conditionalFormatting sqref="Y241">
    <cfRule type="expression" dxfId="44" priority="45" stopIfTrue="1">
      <formula>AND(TRIM($K241)="○", TRIM($Y241)="",市内判定)</formula>
    </cfRule>
  </conditionalFormatting>
  <conditionalFormatting sqref="K242:L242">
    <cfRule type="expression" dxfId="43" priority="44" stopIfTrue="1">
      <formula>希望&lt;&gt;0</formula>
    </cfRule>
  </conditionalFormatting>
  <conditionalFormatting sqref="M242:N242">
    <cfRule type="expression" dxfId="42" priority="43" stopIfTrue="1">
      <formula>AND(TRIM($K242)="○", AND(M242&lt;&gt;"一般", M242&lt;&gt;"特定"))</formula>
    </cfRule>
  </conditionalFormatting>
  <conditionalFormatting sqref="O242:P242">
    <cfRule type="expression" dxfId="41" priority="42" stopIfTrue="1">
      <formula>AND(TRIM($K242)="○", TRIM($O242)="")</formula>
    </cfRule>
  </conditionalFormatting>
  <conditionalFormatting sqref="Q242:R242">
    <cfRule type="expression" dxfId="40" priority="41" stopIfTrue="1">
      <formula>AND(TRIM($K242)="○", TRIM($Q242)="")</formula>
    </cfRule>
  </conditionalFormatting>
  <conditionalFormatting sqref="S242">
    <cfRule type="expression" dxfId="39" priority="40" stopIfTrue="1">
      <formula>AND(TRIM($K242)="○", TRIM($S242)="",市内判定)</formula>
    </cfRule>
  </conditionalFormatting>
  <conditionalFormatting sqref="T242">
    <cfRule type="expression" dxfId="38" priority="39" stopIfTrue="1">
      <formula>AND(TRIM($K242)="○", TRIM($T242)="",市内判定)</formula>
    </cfRule>
  </conditionalFormatting>
  <conditionalFormatting sqref="U242">
    <cfRule type="expression" dxfId="37" priority="38" stopIfTrue="1">
      <formula>AND(TRIM($K242)="○", TRIM($U242)="",市内判定)</formula>
    </cfRule>
  </conditionalFormatting>
  <conditionalFormatting sqref="V242">
    <cfRule type="expression" dxfId="36" priority="37" stopIfTrue="1">
      <formula>AND(TRIM($K242)="○", TRIM($V242)="",市内判定)</formula>
    </cfRule>
  </conditionalFormatting>
  <conditionalFormatting sqref="W242">
    <cfRule type="expression" dxfId="35" priority="36" stopIfTrue="1">
      <formula>AND(TRIM($K242)="○", TRIM($W242)="",市内判定)</formula>
    </cfRule>
  </conditionalFormatting>
  <conditionalFormatting sqref="X242">
    <cfRule type="expression" dxfId="34" priority="35" stopIfTrue="1">
      <formula>AND(TRIM($K242)="○", TRIM($X242)="",市内判定)</formula>
    </cfRule>
  </conditionalFormatting>
  <conditionalFormatting sqref="Y242">
    <cfRule type="expression" dxfId="33" priority="34" stopIfTrue="1">
      <formula>AND(TRIM($K242)="○", TRIM($Y242)="",市内判定)</formula>
    </cfRule>
  </conditionalFormatting>
  <conditionalFormatting sqref="K243:L243">
    <cfRule type="expression" dxfId="32" priority="33" stopIfTrue="1">
      <formula>希望&lt;&gt;0</formula>
    </cfRule>
  </conditionalFormatting>
  <conditionalFormatting sqref="M243:N243">
    <cfRule type="expression" dxfId="31" priority="32" stopIfTrue="1">
      <formula>AND(TRIM($K243)="○", AND(M243&lt;&gt;"一般", M243&lt;&gt;"特定"))</formula>
    </cfRule>
  </conditionalFormatting>
  <conditionalFormatting sqref="O243:P243">
    <cfRule type="expression" dxfId="30" priority="31" stopIfTrue="1">
      <formula>AND(TRIM($K243)="○", TRIM($O243)="")</formula>
    </cfRule>
  </conditionalFormatting>
  <conditionalFormatting sqref="Q243:R243">
    <cfRule type="expression" dxfId="29" priority="30" stopIfTrue="1">
      <formula>AND(TRIM($K243)="○", TRIM($Q243)="")</formula>
    </cfRule>
  </conditionalFormatting>
  <conditionalFormatting sqref="S243">
    <cfRule type="expression" dxfId="28" priority="29" stopIfTrue="1">
      <formula>AND(TRIM($K243)="○", TRIM($S243)="",市内判定)</formula>
    </cfRule>
  </conditionalFormatting>
  <conditionalFormatting sqref="T243">
    <cfRule type="expression" dxfId="27" priority="28" stopIfTrue="1">
      <formula>AND(TRIM($K243)="○", TRIM($T243)="",市内判定)</formula>
    </cfRule>
  </conditionalFormatting>
  <conditionalFormatting sqref="U243">
    <cfRule type="expression" dxfId="26" priority="27" stopIfTrue="1">
      <formula>AND(TRIM($K243)="○", TRIM($U243)="",市内判定)</formula>
    </cfRule>
  </conditionalFormatting>
  <conditionalFormatting sqref="V243">
    <cfRule type="expression" dxfId="25" priority="26" stopIfTrue="1">
      <formula>AND(TRIM($K243)="○", TRIM($V243)="",市内判定)</formula>
    </cfRule>
  </conditionalFormatting>
  <conditionalFormatting sqref="W243">
    <cfRule type="expression" dxfId="24" priority="25" stopIfTrue="1">
      <formula>AND(TRIM($K243)="○", TRIM($W243)="",市内判定)</formula>
    </cfRule>
  </conditionalFormatting>
  <conditionalFormatting sqref="X243">
    <cfRule type="expression" dxfId="23" priority="24" stopIfTrue="1">
      <formula>AND(TRIM($K243)="○", TRIM($X243)="",市内判定)</formula>
    </cfRule>
  </conditionalFormatting>
  <conditionalFormatting sqref="Y243">
    <cfRule type="expression" dxfId="22" priority="23" stopIfTrue="1">
      <formula>AND(TRIM($K243)="○", TRIM($Y243)="",市内判定)</formula>
    </cfRule>
  </conditionalFormatting>
  <conditionalFormatting sqref="K244:L244">
    <cfRule type="expression" dxfId="21" priority="22" stopIfTrue="1">
      <formula>希望&lt;&gt;0</formula>
    </cfRule>
  </conditionalFormatting>
  <conditionalFormatting sqref="M244:N244">
    <cfRule type="expression" dxfId="20" priority="21" stopIfTrue="1">
      <formula>AND(TRIM($K244)="○", AND(M244&lt;&gt;"一般", M244&lt;&gt;"特定"))</formula>
    </cfRule>
  </conditionalFormatting>
  <conditionalFormatting sqref="O244:P244">
    <cfRule type="expression" dxfId="19" priority="20" stopIfTrue="1">
      <formula>AND(TRIM($K244)="○", TRIM($O244)="")</formula>
    </cfRule>
  </conditionalFormatting>
  <conditionalFormatting sqref="Q244:R244">
    <cfRule type="expression" dxfId="18" priority="19" stopIfTrue="1">
      <formula>AND(TRIM($K244)="○", TRIM($Q244)="")</formula>
    </cfRule>
  </conditionalFormatting>
  <conditionalFormatting sqref="S244">
    <cfRule type="expression" dxfId="17" priority="18" stopIfTrue="1">
      <formula>AND(TRIM($K244)="○", TRIM($S244)="",市内判定)</formula>
    </cfRule>
  </conditionalFormatting>
  <conditionalFormatting sqref="T244">
    <cfRule type="expression" dxfId="16" priority="17" stopIfTrue="1">
      <formula>AND(TRIM($K244)="○", TRIM($T244)="",市内判定)</formula>
    </cfRule>
  </conditionalFormatting>
  <conditionalFormatting sqref="U244">
    <cfRule type="expression" dxfId="15" priority="16" stopIfTrue="1">
      <formula>AND(TRIM($K244)="○", TRIM($U244)="",市内判定)</formula>
    </cfRule>
  </conditionalFormatting>
  <conditionalFormatting sqref="V244">
    <cfRule type="expression" dxfId="14" priority="15" stopIfTrue="1">
      <formula>AND(TRIM($K244)="○", TRIM($V244)="",市内判定)</formula>
    </cfRule>
  </conditionalFormatting>
  <conditionalFormatting sqref="W244">
    <cfRule type="expression" dxfId="13" priority="14" stopIfTrue="1">
      <formula>AND(TRIM($K244)="○", TRIM($W244)="",市内判定)</formula>
    </cfRule>
  </conditionalFormatting>
  <conditionalFormatting sqref="X244">
    <cfRule type="expression" dxfId="12" priority="13" stopIfTrue="1">
      <formula>AND(TRIM($K244)="○", TRIM($X244)="",市内判定)</formula>
    </cfRule>
  </conditionalFormatting>
  <conditionalFormatting sqref="Y244">
    <cfRule type="expression" dxfId="11" priority="12" stopIfTrue="1">
      <formula>AND(TRIM($K244)="○", TRIM($Y244)="",市内判定)</formula>
    </cfRule>
  </conditionalFormatting>
  <conditionalFormatting sqref="K245:L245">
    <cfRule type="expression" dxfId="10" priority="11" stopIfTrue="1">
      <formula>希望&lt;&gt;0</formula>
    </cfRule>
  </conditionalFormatting>
  <conditionalFormatting sqref="M245:N245">
    <cfRule type="expression" dxfId="9" priority="10" stopIfTrue="1">
      <formula>AND(TRIM($K245)="○", AND(M245&lt;&gt;"一般", M245&lt;&gt;"特定"))</formula>
    </cfRule>
  </conditionalFormatting>
  <conditionalFormatting sqref="O245:P245">
    <cfRule type="expression" dxfId="8" priority="9" stopIfTrue="1">
      <formula>AND(TRIM($K245)="○", TRIM($O245)="")</formula>
    </cfRule>
  </conditionalFormatting>
  <conditionalFormatting sqref="Q245:R245">
    <cfRule type="expression" dxfId="7" priority="8" stopIfTrue="1">
      <formula>AND(TRIM($K245)="○", TRIM($Q245)="")</formula>
    </cfRule>
  </conditionalFormatting>
  <conditionalFormatting sqref="S245">
    <cfRule type="expression" dxfId="6" priority="7" stopIfTrue="1">
      <formula>AND(TRIM($K245)="○", TRIM($S245)="",市内判定)</formula>
    </cfRule>
  </conditionalFormatting>
  <conditionalFormatting sqref="T245">
    <cfRule type="expression" dxfId="5" priority="6" stopIfTrue="1">
      <formula>AND(TRIM($K245)="○", TRIM($T245)="",市内判定)</formula>
    </cfRule>
  </conditionalFormatting>
  <conditionalFormatting sqref="U245">
    <cfRule type="expression" dxfId="4" priority="5" stopIfTrue="1">
      <formula>AND(TRIM($K245)="○", TRIM($U245)="",市内判定)</formula>
    </cfRule>
  </conditionalFormatting>
  <conditionalFormatting sqref="V245">
    <cfRule type="expression" dxfId="3" priority="4" stopIfTrue="1">
      <formula>AND(TRIM($K245)="○", TRIM($V245)="",市内判定)</formula>
    </cfRule>
  </conditionalFormatting>
  <conditionalFormatting sqref="W245">
    <cfRule type="expression" dxfId="2" priority="3" stopIfTrue="1">
      <formula>AND(TRIM($K245)="○", TRIM($W245)="",市内判定)</formula>
    </cfRule>
  </conditionalFormatting>
  <conditionalFormatting sqref="X245">
    <cfRule type="expression" dxfId="1" priority="2" stopIfTrue="1">
      <formula>AND(TRIM($K245)="○", TRIM($X245)="",市内判定)</formula>
    </cfRule>
  </conditionalFormatting>
  <conditionalFormatting sqref="Y245">
    <cfRule type="expression" dxfId="0" priority="1" stopIfTrue="1">
      <formula>AND(TRIM($K245)="○", TRIM($Y245)="",市内判定)</formula>
    </cfRule>
  </conditionalFormatting>
  <dataValidations count="384">
    <dataValidation type="whole" imeMode="halfAlpha" allowBlank="1" showInputMessage="1" showErrorMessage="1" error="7桁の数字を入力してください" sqref="I20:M20" xr:uid="{59698789-9DF1-4722-8CA7-950C122FF032}">
      <formula1>0</formula1>
      <formula2>9999999</formula2>
    </dataValidation>
    <dataValidation errorStyle="warning" imeMode="hiragana" allowBlank="1" showInputMessage="1" showErrorMessage="1" sqref="I22:Y22" xr:uid="{31C6A936-DCA7-45E7-8C7E-C4DB5D22A94F}"/>
    <dataValidation errorStyle="warning" imeMode="fullKatakana" allowBlank="1" showInputMessage="1" showErrorMessage="1" sqref="I24:Y24" xr:uid="{E88CC24E-E555-43CF-B723-7545777F7B8F}"/>
    <dataValidation errorStyle="warning" imeMode="hiragana" allowBlank="1" showInputMessage="1" showErrorMessage="1" sqref="I26:Y26" xr:uid="{580C61D8-CCF8-4D0F-B3A0-A4C021986180}"/>
    <dataValidation errorStyle="warning" imeMode="hiragana" allowBlank="1" showInputMessage="1" showErrorMessage="1" sqref="I28:Y28" xr:uid="{D6EA4F81-835A-4570-8574-A93CEC8FF99F}"/>
    <dataValidation errorStyle="warning" imeMode="fullKatakana" allowBlank="1" showInputMessage="1" showErrorMessage="1" sqref="I30:Y30" xr:uid="{7A6B81A3-8F7F-4C4C-BE7E-28458A659680}"/>
    <dataValidation errorStyle="warning" imeMode="hiragana" allowBlank="1" showInputMessage="1" showErrorMessage="1" sqref="I32:Y32" xr:uid="{DA0E3DF7-F91F-4118-8A98-C0E7319700D4}"/>
    <dataValidation errorStyle="warning" imeMode="halfAlpha" allowBlank="1" showInputMessage="1" showErrorMessage="1" sqref="I34:M34" xr:uid="{A61A6F6C-6D5D-4A43-BF28-23494DFB7409}"/>
    <dataValidation errorStyle="warning" imeMode="halfAlpha" allowBlank="1" showInputMessage="1" showErrorMessage="1" sqref="P34" xr:uid="{6A274F3D-28EF-4E9B-9CCB-7A30E95E4293}"/>
    <dataValidation errorStyle="warning" imeMode="halfAlpha" allowBlank="1" showInputMessage="1" showErrorMessage="1" sqref="I36:M36" xr:uid="{4B0088C7-B78D-43F4-BFD2-34ECDF559769}"/>
    <dataValidation errorStyle="warning" imeMode="halfAlpha" allowBlank="1" showInputMessage="1" showErrorMessage="1" sqref="I38:Y38" xr:uid="{81BD428A-DE6A-4BA3-B018-FB08EFC76C1D}"/>
    <dataValidation type="list" imeMode="halfAlpha" allowBlank="1" showInputMessage="1" showErrorMessage="1" error="リストから選択してください" sqref="I40:M40" xr:uid="{CD37F541-13BD-4FE1-B3D6-755FF0BA0097}">
      <formula1>"一致する,一致しない"</formula1>
    </dataValidation>
    <dataValidation type="list" imeMode="halfAlpha" allowBlank="1" showInputMessage="1" showErrorMessage="1" error="リストから選択してください" sqref="I63:M63" xr:uid="{39614E4E-C333-4B13-AD37-6065B1ABD3CB}">
      <formula1>"しない,する"</formula1>
    </dataValidation>
    <dataValidation type="whole" imeMode="halfAlpha" allowBlank="1" showInputMessage="1" showErrorMessage="1" error="7桁の数字を入力してください" sqref="I69:M69" xr:uid="{42B2710E-A33C-4D86-B735-8363E485AEF0}">
      <formula1>0</formula1>
      <formula2>9999999</formula2>
    </dataValidation>
    <dataValidation errorStyle="warning" imeMode="hiragana" allowBlank="1" showInputMessage="1" showErrorMessage="1" sqref="I71:Y71" xr:uid="{ED4479EF-27F7-48BC-9928-6BA385B8F961}"/>
    <dataValidation errorStyle="warning" imeMode="fullKatakana" allowBlank="1" showInputMessage="1" showErrorMessage="1" sqref="I73:Y73" xr:uid="{7CF5C374-E2DF-4621-BC4E-3DB310EF583D}"/>
    <dataValidation errorStyle="warning" imeMode="hiragana" allowBlank="1" showInputMessage="1" showErrorMessage="1" sqref="I75:Y75" xr:uid="{4580C65B-5982-4B57-A1D6-08F1AFD1DABC}"/>
    <dataValidation errorStyle="warning" imeMode="hiragana" allowBlank="1" showInputMessage="1" showErrorMessage="1" sqref="I77:Y77" xr:uid="{5479D4CD-E922-475F-B0A0-92CC5B6EF96F}"/>
    <dataValidation errorStyle="warning" imeMode="fullKatakana" allowBlank="1" showInputMessage="1" showErrorMessage="1" sqref="I79:Y79" xr:uid="{B5B2E3C4-4CAF-4D67-8DC2-4DAD4F65B711}"/>
    <dataValidation errorStyle="warning" imeMode="hiragana" allowBlank="1" showInputMessage="1" showErrorMessage="1" sqref="I81:Y81" xr:uid="{3C87336D-1371-4DAA-A383-92A0BEE3D61B}"/>
    <dataValidation errorStyle="warning" imeMode="halfAlpha" allowBlank="1" showInputMessage="1" showErrorMessage="1" sqref="I83:M83" xr:uid="{330AC72A-AEDF-43AF-9697-071F2BD20275}"/>
    <dataValidation errorStyle="warning" imeMode="halfAlpha" allowBlank="1" showInputMessage="1" showErrorMessage="1" sqref="P83" xr:uid="{D35EC32F-B63E-4389-8AF3-F7B6FCC88916}"/>
    <dataValidation errorStyle="warning" imeMode="halfAlpha" allowBlank="1" showInputMessage="1" showErrorMessage="1" sqref="I85:M85" xr:uid="{C3A5998A-1E78-4D21-99DA-20ADFC6C6D43}"/>
    <dataValidation errorStyle="warning" imeMode="halfAlpha" allowBlank="1" showInputMessage="1" showErrorMessage="1" sqref="I87:Y87" xr:uid="{FE5190CE-67F9-49A2-A818-3EAD538BE914}"/>
    <dataValidation errorStyle="warning" imeMode="hiragana" allowBlank="1" showInputMessage="1" showErrorMessage="1" sqref="I112:Y112" xr:uid="{039AF5CE-B589-4C6A-B1F1-93884C253BF0}"/>
    <dataValidation errorStyle="warning" imeMode="fullKatakana" allowBlank="1" showInputMessage="1" showErrorMessage="1" sqref="I114:Y114" xr:uid="{B054672E-9E7D-4764-9559-4E078C4C0F65}"/>
    <dataValidation errorStyle="warning" imeMode="hiragana" allowBlank="1" showInputMessage="1" showErrorMessage="1" sqref="I116:Y116" xr:uid="{53647334-36AC-49AD-9394-38CD8F4EC966}"/>
    <dataValidation type="whole" imeMode="halfAlpha" allowBlank="1" showInputMessage="1" showErrorMessage="1" error="7桁の数字を入力してください" sqref="I118:M118" xr:uid="{7894D466-66F6-44F9-8410-A484A12698DA}">
      <formula1>0</formula1>
      <formula2>9999999</formula2>
    </dataValidation>
    <dataValidation errorStyle="warning" imeMode="hiragana" allowBlank="1" showInputMessage="1" showErrorMessage="1" sqref="I120:Y120" xr:uid="{989BD690-3F92-42A4-AEEB-5EC1869733EA}"/>
    <dataValidation errorStyle="warning" imeMode="halfAlpha" allowBlank="1" showInputMessage="1" showErrorMessage="1" sqref="I122:M122" xr:uid="{040292CC-9B31-4B8B-B965-2A850DD5DC99}"/>
    <dataValidation errorStyle="warning" imeMode="halfAlpha" allowBlank="1" showInputMessage="1" showErrorMessage="1" sqref="P122" xr:uid="{711334A1-C47B-4CF2-886F-CAD014761C1C}"/>
    <dataValidation errorStyle="warning" imeMode="halfAlpha" allowBlank="1" showInputMessage="1" showErrorMessage="1" sqref="I124:M124" xr:uid="{757F3449-76C6-4861-96C7-49486E3C44F2}"/>
    <dataValidation errorStyle="warning" imeMode="halfAlpha" allowBlank="1" showInputMessage="1" showErrorMessage="1" sqref="I126:Y126" xr:uid="{85236F23-56F1-452C-BD4B-19A662A7D21B}"/>
    <dataValidation type="list" imeMode="halfAlpha" allowBlank="1" showInputMessage="1" showErrorMessage="1" error="リストから選択してください" sqref="I153:M153" xr:uid="{C831AE26-0D7E-40D8-B58F-DAE84A1A59B0}">
      <formula1>"しない,する"</formula1>
    </dataValidation>
    <dataValidation errorStyle="warning" imeMode="fullKatakana" allowBlank="1" showInputMessage="1" showErrorMessage="1" sqref="I155:Y155" xr:uid="{F293625B-86F7-4ADB-AC7F-5FABC9C3947D}"/>
    <dataValidation errorStyle="warning" imeMode="hiragana" allowBlank="1" showInputMessage="1" showErrorMessage="1" sqref="I157:Y157" xr:uid="{A547A737-76E1-48DA-8017-9ECE82FA3BF3}"/>
    <dataValidation errorStyle="warning" imeMode="halfAlpha" allowBlank="1" showInputMessage="1" showErrorMessage="1" sqref="I159:M159" xr:uid="{936184FF-9B61-4EA1-A0A2-DE190BA79144}"/>
    <dataValidation type="whole" imeMode="halfAlpha" allowBlank="1" showInputMessage="1" showErrorMessage="1" error="7桁の数字を入力してください" sqref="I161:M161" xr:uid="{98DB7608-C333-48E2-B742-1954B4A12EED}">
      <formula1>0</formula1>
      <formula2>9999999</formula2>
    </dataValidation>
    <dataValidation errorStyle="warning" imeMode="hiragana" allowBlank="1" showInputMessage="1" showErrorMessage="1" sqref="I163:Y163" xr:uid="{09151E1F-E5C5-453F-9353-986BBB65F189}"/>
    <dataValidation errorStyle="warning" imeMode="halfAlpha" allowBlank="1" showInputMessage="1" showErrorMessage="1" sqref="I165:M165" xr:uid="{552A0A9B-8F62-4941-918F-8C5EB2B3A514}"/>
    <dataValidation errorStyle="warning" imeMode="halfAlpha" allowBlank="1" showInputMessage="1" showErrorMessage="1" sqref="I167:M167" xr:uid="{C0A69060-DE39-4648-AD5B-91940707A2DE}"/>
    <dataValidation errorStyle="warning" imeMode="halfAlpha" allowBlank="1" showInputMessage="1" showErrorMessage="1" sqref="I169:Y169" xr:uid="{4400A187-BF4D-4E1D-B1A7-3FA285E2C764}"/>
    <dataValidation type="list" imeMode="halfAlpha" allowBlank="1" showInputMessage="1" showErrorMessage="1" error="リストから選択してください" sqref="K179:M179" xr:uid="{7799E5D6-9D6D-4DA5-8EFF-B2D897A0D792}">
      <formula1>"○,　"</formula1>
    </dataValidation>
    <dataValidation type="list" imeMode="halfAlpha" allowBlank="1" showInputMessage="1" showErrorMessage="1" error="リストから選択してください" sqref="K180:M180" xr:uid="{086C839C-1910-4F78-B314-4DBD7603D912}">
      <formula1>"○,　"</formula1>
    </dataValidation>
    <dataValidation errorStyle="warning" imeMode="hiragana" allowBlank="1" showInputMessage="1" showErrorMessage="1" sqref="N180:V180" xr:uid="{BEE48465-4DAC-4FFB-82F2-FA65AAD839EC}"/>
    <dataValidation type="list" imeMode="halfAlpha" allowBlank="1" showInputMessage="1" showErrorMessage="1" error="リストから選択してください" sqref="K181:M181" xr:uid="{E8CD9716-4E67-4034-9ECB-ABEE23188D68}">
      <formula1>"○,　"</formula1>
    </dataValidation>
    <dataValidation errorStyle="warning" imeMode="hiragana" allowBlank="1" showInputMessage="1" showErrorMessage="1" sqref="N181:V181" xr:uid="{36011E99-C8C2-475F-895D-1489CB0F447A}"/>
    <dataValidation type="list" imeMode="halfAlpha" allowBlank="1" showInputMessage="1" showErrorMessage="1" error="リストから選択してください" sqref="K182:M183" xr:uid="{5019DD32-FE7D-46A4-8687-234C682C7AA7}">
      <formula1>"○,　"</formula1>
    </dataValidation>
    <dataValidation errorStyle="warning" imeMode="hiragana" allowBlank="1" showInputMessage="1" showErrorMessage="1" sqref="N182:V182" xr:uid="{C31D52AB-6C0B-42E2-8790-14424DC65C70}"/>
    <dataValidation type="whole" imeMode="halfAlpha" allowBlank="1" showInputMessage="1" showErrorMessage="1" error="有効な数字を入力してください" sqref="W182:X182" xr:uid="{70793BDA-7BB5-4FA7-9424-8993283EE93B}">
      <formula1>0</formula1>
      <formula2>100</formula2>
    </dataValidation>
    <dataValidation errorStyle="warning" imeMode="hiragana" allowBlank="1" showInputMessage="1" showErrorMessage="1" sqref="N183:V183" xr:uid="{D8D1F38D-3BA2-41E9-8CF1-593AB1BDA61B}"/>
    <dataValidation type="whole" imeMode="halfAlpha" allowBlank="1" showInputMessage="1" showErrorMessage="1" error="有効な数字を入力してください" sqref="W183:X183" xr:uid="{C49543B2-7D90-4353-96F7-A40D08A6EEF1}">
      <formula1>0</formula1>
      <formula2>100</formula2>
    </dataValidation>
    <dataValidation type="whole" imeMode="halfAlpha" allowBlank="1" showInputMessage="1" showErrorMessage="1" error="有効な数字を入力してください" sqref="I185:M185" xr:uid="{723D1252-85E7-4E99-871D-CBCEF00EC297}">
      <formula1>0</formula1>
      <formula2>9999999999</formula2>
    </dataValidation>
    <dataValidation type="whole" imeMode="halfAlpha" allowBlank="1" showInputMessage="1" showErrorMessage="1" error="有効な数字を入力してください" sqref="I187:M187" xr:uid="{920DCA1A-E11F-48C4-A054-79B6EA74C2D7}">
      <formula1>0</formula1>
      <formula2>9999999999</formula2>
    </dataValidation>
    <dataValidation type="whole" imeMode="halfAlpha" allowBlank="1" showInputMessage="1" showErrorMessage="1" error="有効な数字を入力してください" sqref="O187:Q187" xr:uid="{EE8C8995-59EE-4A58-821F-566AE5230696}">
      <formula1>0</formula1>
      <formula2>11</formula2>
    </dataValidation>
    <dataValidation type="date" imeMode="halfAlpha" allowBlank="1" showInputMessage="1" showErrorMessage="1" error="有効な日付を入力してください" sqref="I189:M189" xr:uid="{10EB71C3-C0D0-46B0-AA80-1EB2B85692BF}">
      <formula1>92</formula1>
      <formula2>73415</formula2>
    </dataValidation>
    <dataValidation type="whole" imeMode="halfAlpha" allowBlank="1" showInputMessage="1" showErrorMessage="1" error="有効な数字を入力してください" sqref="I192:M192" xr:uid="{5753F438-C947-405F-AD39-FD4152607637}">
      <formula1>0</formula1>
      <formula2>9999999999</formula2>
    </dataValidation>
    <dataValidation type="whole" imeMode="halfAlpha" allowBlank="1" showInputMessage="1" showErrorMessage="1" error="有効な数字を入力してください" sqref="I193:M193" xr:uid="{93A21239-302D-40E6-9446-753196AA2E1E}">
      <formula1>0</formula1>
      <formula2>9999999999</formula2>
    </dataValidation>
    <dataValidation type="whole" imeMode="halfAlpha" allowBlank="1" showInputMessage="1" showErrorMessage="1" error="有効な数字を入力してください" sqref="I194:M194" xr:uid="{6C862C6A-5B30-4523-A4DD-633930F79250}">
      <formula1>0</formula1>
      <formula2>9999999999</formula2>
    </dataValidation>
    <dataValidation type="whole" imeMode="halfAlpha" allowBlank="1" showInputMessage="1" showErrorMessage="1" error="有効な数字を入力してください" sqref="I196:M196" xr:uid="{4C7109B8-B213-444E-95FC-617D5FDCE665}">
      <formula1>0</formula1>
      <formula2>9999999999</formula2>
    </dataValidation>
    <dataValidation type="whole" imeMode="halfAlpha" allowBlank="1" showInputMessage="1" showErrorMessage="1" error="有効な数字を入力してください。10兆円以上になる場合は、9,999,999,999と入力してください" sqref="I198:M198" xr:uid="{DDD274C6-A512-47C5-BE79-FD680EC8E691}">
      <formula1>-9999999999</formula1>
      <formula2>9999999999</formula2>
    </dataValidation>
    <dataValidation type="list" imeMode="halfAlpha" allowBlank="1" showInputMessage="1" showErrorMessage="1" error="リストから選択してください" sqref="I200:M200" xr:uid="{74529A95-9C73-40F3-A762-F0E9CD8EEBA1}">
      <formula1>"該当する,該当しない,　"</formula1>
    </dataValidation>
    <dataValidation type="list" imeMode="halfAlpha" allowBlank="1" showInputMessage="1" showErrorMessage="1" error="リストから選択してください" sqref="I208:M208" xr:uid="{57AA0DDB-6613-4151-B589-0EC127A2B45F}">
      <formula1>許可コード</formula1>
    </dataValidation>
    <dataValidation errorStyle="warning" imeMode="halfAlpha" allowBlank="1" showInputMessage="1" showErrorMessage="1" sqref="P208" xr:uid="{E23C3A37-A87E-4411-9C91-5FA9EC2A55C9}"/>
    <dataValidation type="date" imeMode="halfAlpha" allowBlank="1" showInputMessage="1" showErrorMessage="1" error="有効な日付を入力してください" sqref="I210:M210" xr:uid="{768FA053-3B51-43EA-B97D-D7AF136C7AC4}">
      <formula1>92</formula1>
      <formula2>73415</formula2>
    </dataValidation>
    <dataValidation type="list" imeMode="halfAlpha" allowBlank="1" showInputMessage="1" showErrorMessage="1" error="リストから選択してください" sqref="K217:L217" xr:uid="{128BFA6B-876A-4314-A71E-03D7A1842A62}">
      <formula1>"○,　"</formula1>
    </dataValidation>
    <dataValidation type="list" imeMode="halfAlpha" allowBlank="1" showInputMessage="1" showErrorMessage="1" error="リストから選択してください" sqref="M217:N217" xr:uid="{8CCC3D23-E845-40E3-844F-794C177163B7}">
      <formula1>"一般,特定,　"</formula1>
    </dataValidation>
    <dataValidation type="whole" imeMode="halfAlpha" allowBlank="1" showInputMessage="1" showErrorMessage="1" error="有効な数字を入力してください" sqref="O217:P217" xr:uid="{33403F17-633D-4B2F-82CE-BB3DB7A17CB7}">
      <formula1>0</formula1>
      <formula2>9999999999</formula2>
    </dataValidation>
    <dataValidation type="whole" imeMode="halfAlpha" allowBlank="1" showInputMessage="1" showErrorMessage="1" error="有効な数字を入力してください。10兆円以上になる場合は、9,999,999,999と入力してください" sqref="Q217:R217" xr:uid="{E142D6CE-A47C-4543-B196-726CB0A80D76}">
      <formula1>-9999999999</formula1>
      <formula2>9999999999</formula2>
    </dataValidation>
    <dataValidation type="whole" imeMode="halfAlpha" allowBlank="1" showInputMessage="1" showErrorMessage="1" error="有効な数字を入力してください" sqref="S217" xr:uid="{84198AD5-8E3F-41BE-8D5B-A354A271BAD7}">
      <formula1>0</formula1>
      <formula2>9999999999</formula2>
    </dataValidation>
    <dataValidation type="whole" imeMode="halfAlpha" allowBlank="1" showInputMessage="1" showErrorMessage="1" error="有効な数字を入力してください" sqref="T217" xr:uid="{AAD5C70F-D8A3-45D3-AF59-15BA56D88D7C}">
      <formula1>0</formula1>
      <formula2>9999999999</formula2>
    </dataValidation>
    <dataValidation type="whole" imeMode="halfAlpha" allowBlank="1" showInputMessage="1" showErrorMessage="1" error="有効な数字を入力してください" sqref="U217" xr:uid="{79FED1F3-00FC-43E0-9123-EBFB32CB1137}">
      <formula1>0</formula1>
      <formula2>9999999999</formula2>
    </dataValidation>
    <dataValidation type="whole" imeMode="halfAlpha" allowBlank="1" showInputMessage="1" showErrorMessage="1" error="有効な数字を入力してください" sqref="V217" xr:uid="{467AC105-0766-4349-BA86-1D5C1089C26E}">
      <formula1>0</formula1>
      <formula2>9999999999</formula2>
    </dataValidation>
    <dataValidation type="whole" imeMode="halfAlpha" allowBlank="1" showInputMessage="1" showErrorMessage="1" error="有効な数字を入力してください" sqref="W217" xr:uid="{F9B67181-B056-4B01-9690-E00EAEE10C2C}">
      <formula1>0</formula1>
      <formula2>9999999999</formula2>
    </dataValidation>
    <dataValidation type="whole" imeMode="halfAlpha" allowBlank="1" showInputMessage="1" showErrorMessage="1" error="有効な数字を入力してください" sqref="X217" xr:uid="{A733B047-5157-4643-8DEB-71259FBA643E}">
      <formula1>0</formula1>
      <formula2>9999999999</formula2>
    </dataValidation>
    <dataValidation type="whole" imeMode="halfAlpha" allowBlank="1" showInputMessage="1" showErrorMessage="1" error="有効な数字を入力してください" sqref="Y217" xr:uid="{7D39FDFD-BB31-4C85-B7D2-FA89E86DE3BB}">
      <formula1>0</formula1>
      <formula2>9999999999</formula2>
    </dataValidation>
    <dataValidation type="list" imeMode="halfAlpha" allowBlank="1" showInputMessage="1" showErrorMessage="1" error="リストから選択してください" sqref="K218:L218" xr:uid="{495B3961-56CA-4A44-AE62-3C076BD656A3}">
      <formula1>"○,　"</formula1>
    </dataValidation>
    <dataValidation type="list" imeMode="halfAlpha" allowBlank="1" showInputMessage="1" showErrorMessage="1" error="リストから選択してください" sqref="M218:N218" xr:uid="{23D5BC68-9059-4E17-B41F-6009C6F64F2E}">
      <formula1>"一般,特定,　"</formula1>
    </dataValidation>
    <dataValidation type="whole" imeMode="halfAlpha" allowBlank="1" showInputMessage="1" showErrorMessage="1" error="有効な数字を入力してください" sqref="O218:P218" xr:uid="{3E9EB4DA-89CE-4528-AC03-CC62D66DF479}">
      <formula1>0</formula1>
      <formula2>9999999999</formula2>
    </dataValidation>
    <dataValidation type="whole" imeMode="halfAlpha" allowBlank="1" showInputMessage="1" showErrorMessage="1" error="有効な数字を入力してください。10兆円以上になる場合は、9,999,999,999と入力してください" sqref="Q218:R218" xr:uid="{1B642061-0872-4C98-9594-1E7D56532A07}">
      <formula1>-9999999999</formula1>
      <formula2>9999999999</formula2>
    </dataValidation>
    <dataValidation type="whole" imeMode="halfAlpha" allowBlank="1" showInputMessage="1" showErrorMessage="1" error="有効な数字を入力してください" sqref="S218" xr:uid="{7D2A1194-3419-463A-AC11-643FBA6D02FA}">
      <formula1>0</formula1>
      <formula2>9999999999</formula2>
    </dataValidation>
    <dataValidation type="whole" imeMode="halfAlpha" allowBlank="1" showInputMessage="1" showErrorMessage="1" error="有効な数字を入力してください" sqref="T218" xr:uid="{18D11B57-3AAC-4237-8B7D-9241C17B52E2}">
      <formula1>0</formula1>
      <formula2>9999999999</formula2>
    </dataValidation>
    <dataValidation type="whole" imeMode="halfAlpha" allowBlank="1" showInputMessage="1" showErrorMessage="1" error="有効な数字を入力してください" sqref="U218" xr:uid="{DD525479-BF0D-4352-84FC-FBD0AD77142D}">
      <formula1>0</formula1>
      <formula2>9999999999</formula2>
    </dataValidation>
    <dataValidation type="whole" imeMode="halfAlpha" allowBlank="1" showInputMessage="1" showErrorMessage="1" error="有効な数字を入力してください" sqref="V218" xr:uid="{104A9BB1-A9EA-40C7-B06A-48C90D723313}">
      <formula1>0</formula1>
      <formula2>9999999999</formula2>
    </dataValidation>
    <dataValidation type="whole" imeMode="halfAlpha" allowBlank="1" showInputMessage="1" showErrorMessage="1" error="有効な数字を入力してください" sqref="W218" xr:uid="{ACAA53F8-03FD-4A62-8B64-FC067567EA14}">
      <formula1>0</formula1>
      <formula2>9999999999</formula2>
    </dataValidation>
    <dataValidation type="whole" imeMode="halfAlpha" allowBlank="1" showInputMessage="1" showErrorMessage="1" error="有効な数字を入力してください" sqref="X218" xr:uid="{FC9A3F91-7653-4B84-AFCC-30199D76ED25}">
      <formula1>0</formula1>
      <formula2>9999999999</formula2>
    </dataValidation>
    <dataValidation type="whole" imeMode="halfAlpha" allowBlank="1" showInputMessage="1" showErrorMessage="1" error="有効な数字を入力してください" sqref="Y218" xr:uid="{98E3E79B-A7C0-46B9-B432-16EB0D307A66}">
      <formula1>0</formula1>
      <formula2>9999999999</formula2>
    </dataValidation>
    <dataValidation type="list" imeMode="halfAlpha" allowBlank="1" showInputMessage="1" showErrorMessage="1" error="リストから選択してください" sqref="K219:L219" xr:uid="{513EF495-5652-42EA-96B5-3A1617EFCDFB}">
      <formula1>"○,　"</formula1>
    </dataValidation>
    <dataValidation type="list" imeMode="halfAlpha" allowBlank="1" showInputMessage="1" showErrorMessage="1" error="リストから選択してください" sqref="M219:N219" xr:uid="{0D2700F1-148C-4334-9DA8-4224BF677107}">
      <formula1>"一般,特定,　"</formula1>
    </dataValidation>
    <dataValidation type="whole" imeMode="halfAlpha" allowBlank="1" showInputMessage="1" showErrorMessage="1" error="有効な数字を入力してください" sqref="O219:P219" xr:uid="{BA2662C0-05B2-4690-988C-449EA06C2736}">
      <formula1>0</formula1>
      <formula2>9999999999</formula2>
    </dataValidation>
    <dataValidation type="whole" imeMode="halfAlpha" allowBlank="1" showInputMessage="1" showErrorMessage="1" error="有効な数字を入力してください。10兆円以上になる場合は、9,999,999,999と入力してください" sqref="Q219:R219" xr:uid="{BCBBD150-4BB9-4043-BA17-2B96FC9EC7B4}">
      <formula1>-9999999999</formula1>
      <formula2>9999999999</formula2>
    </dataValidation>
    <dataValidation type="whole" imeMode="halfAlpha" allowBlank="1" showInputMessage="1" showErrorMessage="1" error="有効な数字を入力してください" sqref="S219" xr:uid="{3AAA629E-5936-4D2F-8DF4-8CE417C7AE98}">
      <formula1>0</formula1>
      <formula2>9999999999</formula2>
    </dataValidation>
    <dataValidation type="whole" imeMode="halfAlpha" allowBlank="1" showInputMessage="1" showErrorMessage="1" error="有効な数字を入力してください" sqref="T219" xr:uid="{C2DA507B-4E69-4CFD-AEF3-3F5842641F01}">
      <formula1>0</formula1>
      <formula2>9999999999</formula2>
    </dataValidation>
    <dataValidation type="whole" imeMode="halfAlpha" allowBlank="1" showInputMessage="1" showErrorMessage="1" error="有効な数字を入力してください" sqref="U219" xr:uid="{7A6EC316-DA27-46BA-B56B-52A35490A93D}">
      <formula1>0</formula1>
      <formula2>9999999999</formula2>
    </dataValidation>
    <dataValidation type="whole" imeMode="halfAlpha" allowBlank="1" showInputMessage="1" showErrorMessage="1" error="有効な数字を入力してください" sqref="V219" xr:uid="{BC652513-9DA3-47D6-A89D-73FCBEF7D785}">
      <formula1>0</formula1>
      <formula2>9999999999</formula2>
    </dataValidation>
    <dataValidation type="whole" imeMode="halfAlpha" allowBlank="1" showInputMessage="1" showErrorMessage="1" error="有効な数字を入力してください" sqref="W219" xr:uid="{0AF3D6B2-842F-41E3-B3B8-85A0A9BF7840}">
      <formula1>0</formula1>
      <formula2>9999999999</formula2>
    </dataValidation>
    <dataValidation type="whole" imeMode="halfAlpha" allowBlank="1" showInputMessage="1" showErrorMessage="1" error="有効な数字を入力してください" sqref="X219" xr:uid="{3056D85E-5A8A-4724-9D68-0DF13882CF8C}">
      <formula1>0</formula1>
      <formula2>9999999999</formula2>
    </dataValidation>
    <dataValidation type="whole" imeMode="halfAlpha" allowBlank="1" showInputMessage="1" showErrorMessage="1" error="有効な数字を入力してください" sqref="Y219" xr:uid="{FB075577-BFD2-48B2-BA01-AD47C0F6C7CC}">
      <formula1>0</formula1>
      <formula2>9999999999</formula2>
    </dataValidation>
    <dataValidation type="list" imeMode="halfAlpha" allowBlank="1" showInputMessage="1" showErrorMessage="1" error="リストから選択してください" sqref="K220:L220" xr:uid="{8FA5F8F7-3F8A-4822-99DC-3BD3F4CDC961}">
      <formula1>"○,　"</formula1>
    </dataValidation>
    <dataValidation type="list" imeMode="halfAlpha" allowBlank="1" showInputMessage="1" showErrorMessage="1" error="リストから選択してください" sqref="M220:N220" xr:uid="{E5F13F1A-491B-407D-AFAF-3B0DC48C8694}">
      <formula1>"一般,特定,　"</formula1>
    </dataValidation>
    <dataValidation type="whole" imeMode="halfAlpha" allowBlank="1" showInputMessage="1" showErrorMessage="1" error="有効な数字を入力してください" sqref="O220:P220" xr:uid="{9D068991-7B84-4924-A92D-474727BE4D27}">
      <formula1>0</formula1>
      <formula2>9999999999</formula2>
    </dataValidation>
    <dataValidation type="whole" imeMode="halfAlpha" allowBlank="1" showInputMessage="1" showErrorMessage="1" error="有効な数字を入力してください。10兆円以上になる場合は、9,999,999,999と入力してください" sqref="Q220:R220" xr:uid="{FC51E4AD-2781-4224-B4AA-6EC405CFF6AA}">
      <formula1>-9999999999</formula1>
      <formula2>9999999999</formula2>
    </dataValidation>
    <dataValidation type="whole" imeMode="halfAlpha" allowBlank="1" showInputMessage="1" showErrorMessage="1" error="有効な数字を入力してください" sqref="S220" xr:uid="{4F38564A-F84A-461F-89BD-E66A62CA74DB}">
      <formula1>0</formula1>
      <formula2>9999999999</formula2>
    </dataValidation>
    <dataValidation type="whole" imeMode="halfAlpha" allowBlank="1" showInputMessage="1" showErrorMessage="1" error="有効な数字を入力してください" sqref="T220" xr:uid="{8517DFA6-2C36-4D97-8CF4-37B66787340A}">
      <formula1>0</formula1>
      <formula2>9999999999</formula2>
    </dataValidation>
    <dataValidation type="whole" imeMode="halfAlpha" allowBlank="1" showInputMessage="1" showErrorMessage="1" error="有効な数字を入力してください" sqref="U220" xr:uid="{A68DE5F7-61FC-47F6-99AA-DC344874F053}">
      <formula1>0</formula1>
      <formula2>9999999999</formula2>
    </dataValidation>
    <dataValidation type="whole" imeMode="halfAlpha" allowBlank="1" showInputMessage="1" showErrorMessage="1" error="有効な数字を入力してください" sqref="V220" xr:uid="{FD47D370-62CC-4409-9FC8-FFF9316D8E05}">
      <formula1>0</formula1>
      <formula2>9999999999</formula2>
    </dataValidation>
    <dataValidation type="whole" imeMode="halfAlpha" allowBlank="1" showInputMessage="1" showErrorMessage="1" error="有効な数字を入力してください" sqref="W220" xr:uid="{2557B912-0109-45B4-AA9A-2A1AD3958696}">
      <formula1>0</formula1>
      <formula2>9999999999</formula2>
    </dataValidation>
    <dataValidation type="whole" imeMode="halfAlpha" allowBlank="1" showInputMessage="1" showErrorMessage="1" error="有効な数字を入力してください" sqref="X220" xr:uid="{2C4E9E76-6EFD-43D2-9878-D21E544C0EB4}">
      <formula1>0</formula1>
      <formula2>9999999999</formula2>
    </dataValidation>
    <dataValidation type="whole" imeMode="halfAlpha" allowBlank="1" showInputMessage="1" showErrorMessage="1" error="有効な数字を入力してください" sqref="Y220" xr:uid="{86A3FA75-FB8A-4A91-8B63-AA4DC22D245F}">
      <formula1>0</formula1>
      <formula2>9999999999</formula2>
    </dataValidation>
    <dataValidation type="list" imeMode="halfAlpha" allowBlank="1" showInputMessage="1" showErrorMessage="1" error="リストから選択してください" sqref="K221:L221" xr:uid="{94379E98-8A3D-498A-BB82-7E4AB0072C85}">
      <formula1>"○,　"</formula1>
    </dataValidation>
    <dataValidation type="list" imeMode="halfAlpha" allowBlank="1" showInputMessage="1" showErrorMessage="1" error="リストから選択してください" sqref="M221:N221" xr:uid="{2A87D0E0-60DF-4538-B436-2BA88CFCA640}">
      <formula1>"一般,特定,　"</formula1>
    </dataValidation>
    <dataValidation type="whole" imeMode="halfAlpha" allowBlank="1" showInputMessage="1" showErrorMessage="1" error="有効な数字を入力してください" sqref="O221:P221" xr:uid="{BFDC8EDF-205E-44A9-8012-4372EE4E22D1}">
      <formula1>0</formula1>
      <formula2>9999999999</formula2>
    </dataValidation>
    <dataValidation type="whole" imeMode="halfAlpha" allowBlank="1" showInputMessage="1" showErrorMessage="1" error="有効な数字を入力してください。10兆円以上になる場合は、9,999,999,999と入力してください" sqref="Q221:R221" xr:uid="{F7C2DF80-50F4-4EC8-B8F3-61C4A2B73C4E}">
      <formula1>-9999999999</formula1>
      <formula2>9999999999</formula2>
    </dataValidation>
    <dataValidation type="whole" imeMode="halfAlpha" allowBlank="1" showInputMessage="1" showErrorMessage="1" error="有効な数字を入力してください" sqref="S221" xr:uid="{2AA957F5-5A81-40FC-8319-0A2530EFD205}">
      <formula1>0</formula1>
      <formula2>9999999999</formula2>
    </dataValidation>
    <dataValidation type="whole" imeMode="halfAlpha" allowBlank="1" showInputMessage="1" showErrorMessage="1" error="有効な数字を入力してください" sqref="T221" xr:uid="{6F9B8829-C206-4ED4-AE40-7CE7ABB0E513}">
      <formula1>0</formula1>
      <formula2>9999999999</formula2>
    </dataValidation>
    <dataValidation type="whole" imeMode="halfAlpha" allowBlank="1" showInputMessage="1" showErrorMessage="1" error="有効な数字を入力してください" sqref="U221" xr:uid="{7F35B5D6-FAE5-4C11-ACEA-569F9F3624F8}">
      <formula1>0</formula1>
      <formula2>9999999999</formula2>
    </dataValidation>
    <dataValidation type="whole" imeMode="halfAlpha" allowBlank="1" showInputMessage="1" showErrorMessage="1" error="有効な数字を入力してください" sqref="V221" xr:uid="{642DE4AC-D4FB-4D9E-9D48-F579978F64BD}">
      <formula1>0</formula1>
      <formula2>9999999999</formula2>
    </dataValidation>
    <dataValidation type="whole" imeMode="halfAlpha" allowBlank="1" showInputMessage="1" showErrorMessage="1" error="有効な数字を入力してください" sqref="W221" xr:uid="{87B5799E-AF84-4D4D-A6A9-8465CA87C9C2}">
      <formula1>0</formula1>
      <formula2>9999999999</formula2>
    </dataValidation>
    <dataValidation type="whole" imeMode="halfAlpha" allowBlank="1" showInputMessage="1" showErrorMessage="1" error="有効な数字を入力してください" sqref="X221" xr:uid="{89CB85C4-0C7B-4D93-9BDC-AE1EE905D877}">
      <formula1>0</formula1>
      <formula2>9999999999</formula2>
    </dataValidation>
    <dataValidation type="whole" imeMode="halfAlpha" allowBlank="1" showInputMessage="1" showErrorMessage="1" error="有効な数字を入力してください" sqref="Y221" xr:uid="{2D540D66-2888-4986-A6F8-2AF030E9CF12}">
      <formula1>0</formula1>
      <formula2>9999999999</formula2>
    </dataValidation>
    <dataValidation type="list" imeMode="halfAlpha" allowBlank="1" showInputMessage="1" showErrorMessage="1" error="リストから選択してください" sqref="K222:L222" xr:uid="{716BF41F-6ABB-4016-8181-7C6D5ECAE586}">
      <formula1>"○,　"</formula1>
    </dataValidation>
    <dataValidation type="list" imeMode="halfAlpha" allowBlank="1" showInputMessage="1" showErrorMessage="1" error="リストから選択してください" sqref="M222:N222" xr:uid="{FBA0B4A3-3D18-4364-93E3-614EC54B7D11}">
      <formula1>"一般,特定,　"</formula1>
    </dataValidation>
    <dataValidation type="whole" imeMode="halfAlpha" allowBlank="1" showInputMessage="1" showErrorMessage="1" error="有効な数字を入力してください" sqref="O222:P222" xr:uid="{D03F7AAB-B460-4DAE-86C9-249DA1F45C70}">
      <formula1>0</formula1>
      <formula2>9999999999</formula2>
    </dataValidation>
    <dataValidation type="whole" imeMode="halfAlpha" allowBlank="1" showInputMessage="1" showErrorMessage="1" error="有効な数字を入力してください。10兆円以上になる場合は、9,999,999,999と入力してください" sqref="Q222:R222" xr:uid="{62828D56-AD3C-4D33-81D1-64936AD9E484}">
      <formula1>-9999999999</formula1>
      <formula2>9999999999</formula2>
    </dataValidation>
    <dataValidation type="whole" imeMode="halfAlpha" allowBlank="1" showInputMessage="1" showErrorMessage="1" error="有効な数字を入力してください" sqref="S222" xr:uid="{B60A32A9-AC84-444E-9296-25BFD412A527}">
      <formula1>0</formula1>
      <formula2>9999999999</formula2>
    </dataValidation>
    <dataValidation type="whole" imeMode="halfAlpha" allowBlank="1" showInputMessage="1" showErrorMessage="1" error="有効な数字を入力してください" sqref="T222" xr:uid="{6150F8F2-675B-4B81-819B-49382B7BECAC}">
      <formula1>0</formula1>
      <formula2>9999999999</formula2>
    </dataValidation>
    <dataValidation type="whole" imeMode="halfAlpha" allowBlank="1" showInputMessage="1" showErrorMessage="1" error="有効な数字を入力してください" sqref="U222" xr:uid="{C81609E0-1DB7-47FF-8EB8-AD846A2A0BDC}">
      <formula1>0</formula1>
      <formula2>9999999999</formula2>
    </dataValidation>
    <dataValidation type="whole" imeMode="halfAlpha" allowBlank="1" showInputMessage="1" showErrorMessage="1" error="有効な数字を入力してください" sqref="V222" xr:uid="{EF1929FE-430C-4971-A8E2-E7DFC6A27C26}">
      <formula1>0</formula1>
      <formula2>9999999999</formula2>
    </dataValidation>
    <dataValidation type="whole" imeMode="halfAlpha" allowBlank="1" showInputMessage="1" showErrorMessage="1" error="有効な数字を入力してください" sqref="W222" xr:uid="{83012CCB-7C42-43B7-85B7-3AA0D99E8B55}">
      <formula1>0</formula1>
      <formula2>9999999999</formula2>
    </dataValidation>
    <dataValidation type="whole" imeMode="halfAlpha" allowBlank="1" showInputMessage="1" showErrorMessage="1" error="有効な数字を入力してください" sqref="X222" xr:uid="{CE61375C-50DB-424C-BB53-4E69F1E6F362}">
      <formula1>0</formula1>
      <formula2>9999999999</formula2>
    </dataValidation>
    <dataValidation type="whole" imeMode="halfAlpha" allowBlank="1" showInputMessage="1" showErrorMessage="1" error="有効な数字を入力してください" sqref="Y222" xr:uid="{E5215A77-B216-4983-89FC-76E425A8282A}">
      <formula1>0</formula1>
      <formula2>9999999999</formula2>
    </dataValidation>
    <dataValidation type="list" imeMode="halfAlpha" allowBlank="1" showInputMessage="1" showErrorMessage="1" error="リストから選択してください" sqref="K223:L223" xr:uid="{26380481-87E5-432E-9EB1-4D6C92687527}">
      <formula1>"○,　"</formula1>
    </dataValidation>
    <dataValidation type="list" imeMode="halfAlpha" allowBlank="1" showInputMessage="1" showErrorMessage="1" error="リストから選択してください" sqref="M223:N223" xr:uid="{783F1B43-E1D8-4F72-B026-03E51BA38C68}">
      <formula1>"一般,特定,　"</formula1>
    </dataValidation>
    <dataValidation type="whole" imeMode="halfAlpha" allowBlank="1" showInputMessage="1" showErrorMessage="1" error="有効な数字を入力してください" sqref="O223:P223" xr:uid="{8C6A1494-9F1C-48A5-A6B5-CE220DF3F7D3}">
      <formula1>0</formula1>
      <formula2>9999999999</formula2>
    </dataValidation>
    <dataValidation type="whole" imeMode="halfAlpha" allowBlank="1" showInputMessage="1" showErrorMessage="1" error="有効な数字を入力してください。10兆円以上になる場合は、9,999,999,999と入力してください" sqref="Q223:R223" xr:uid="{0FF9FD54-FE33-450B-A3B3-A75319901DF4}">
      <formula1>-9999999999</formula1>
      <formula2>9999999999</formula2>
    </dataValidation>
    <dataValidation type="whole" imeMode="halfAlpha" allowBlank="1" showInputMessage="1" showErrorMessage="1" error="有効な数字を入力してください" sqref="S223" xr:uid="{E1AE10DF-8C06-4C20-A9F4-7C5194946E04}">
      <formula1>0</formula1>
      <formula2>9999999999</formula2>
    </dataValidation>
    <dataValidation type="whole" imeMode="halfAlpha" allowBlank="1" showInputMessage="1" showErrorMessage="1" error="有効な数字を入力してください" sqref="T223" xr:uid="{8B4F74D9-4409-4D01-A16C-CA6F33D8918C}">
      <formula1>0</formula1>
      <formula2>9999999999</formula2>
    </dataValidation>
    <dataValidation type="whole" imeMode="halfAlpha" allowBlank="1" showInputMessage="1" showErrorMessage="1" error="有効な数字を入力してください" sqref="U223" xr:uid="{04296F35-352C-4ED5-AB51-37EAAFA34E82}">
      <formula1>0</formula1>
      <formula2>9999999999</formula2>
    </dataValidation>
    <dataValidation type="whole" imeMode="halfAlpha" allowBlank="1" showInputMessage="1" showErrorMessage="1" error="有効な数字を入力してください" sqref="V223" xr:uid="{449AE1D4-967A-4011-B59E-621B681559C1}">
      <formula1>0</formula1>
      <formula2>9999999999</formula2>
    </dataValidation>
    <dataValidation type="whole" imeMode="halfAlpha" allowBlank="1" showInputMessage="1" showErrorMessage="1" error="有効な数字を入力してください" sqref="W223" xr:uid="{EB09D484-710D-4F87-95DD-4518055E73E8}">
      <formula1>0</formula1>
      <formula2>9999999999</formula2>
    </dataValidation>
    <dataValidation type="whole" imeMode="halfAlpha" allowBlank="1" showInputMessage="1" showErrorMessage="1" error="有効な数字を入力してください" sqref="X223" xr:uid="{25524FDC-DCF3-4114-BB04-70005C66FA0E}">
      <formula1>0</formula1>
      <formula2>9999999999</formula2>
    </dataValidation>
    <dataValidation type="whole" imeMode="halfAlpha" allowBlank="1" showInputMessage="1" showErrorMessage="1" error="有効な数字を入力してください" sqref="Y223" xr:uid="{0C29E05F-1F74-4925-864E-002F6775F841}">
      <formula1>0</formula1>
      <formula2>9999999999</formula2>
    </dataValidation>
    <dataValidation type="list" imeMode="halfAlpha" allowBlank="1" showInputMessage="1" showErrorMessage="1" error="リストから選択してください" sqref="K224:L224" xr:uid="{F106CEA4-B15D-4F72-A5CE-D6350ACE532E}">
      <formula1>"○,　"</formula1>
    </dataValidation>
    <dataValidation type="list" imeMode="halfAlpha" allowBlank="1" showInputMessage="1" showErrorMessage="1" error="リストから選択してください" sqref="M224:N224" xr:uid="{C3EDF8D7-EF2A-4DDD-8F8F-D18F5F35E9BB}">
      <formula1>"一般,特定,　"</formula1>
    </dataValidation>
    <dataValidation type="whole" imeMode="halfAlpha" allowBlank="1" showInputMessage="1" showErrorMessage="1" error="有効な数字を入力してください" sqref="O224:P224" xr:uid="{A5F509C6-8C95-40D9-B70A-A47C03FAE5C0}">
      <formula1>0</formula1>
      <formula2>9999999999</formula2>
    </dataValidation>
    <dataValidation type="whole" imeMode="halfAlpha" allowBlank="1" showInputMessage="1" showErrorMessage="1" error="有効な数字を入力してください。10兆円以上になる場合は、9,999,999,999と入力してください" sqref="Q224:R224" xr:uid="{80638DD2-027E-478E-B008-C80C3FB4FA07}">
      <formula1>-9999999999</formula1>
      <formula2>9999999999</formula2>
    </dataValidation>
    <dataValidation type="whole" imeMode="halfAlpha" allowBlank="1" showInputMessage="1" showErrorMessage="1" error="有効な数字を入力してください" sqref="S224" xr:uid="{10F8026E-6969-45A5-986B-769190EC55F2}">
      <formula1>0</formula1>
      <formula2>9999999999</formula2>
    </dataValidation>
    <dataValidation type="whole" imeMode="halfAlpha" allowBlank="1" showInputMessage="1" showErrorMessage="1" error="有効な数字を入力してください" sqref="T224" xr:uid="{91B34135-8594-4240-AE13-FA61CF36C665}">
      <formula1>0</formula1>
      <formula2>9999999999</formula2>
    </dataValidation>
    <dataValidation type="whole" imeMode="halfAlpha" allowBlank="1" showInputMessage="1" showErrorMessage="1" error="有効な数字を入力してください" sqref="U224" xr:uid="{852B6D0A-2372-4A73-9307-82559C0E63B0}">
      <formula1>0</formula1>
      <formula2>9999999999</formula2>
    </dataValidation>
    <dataValidation type="whole" imeMode="halfAlpha" allowBlank="1" showInputMessage="1" showErrorMessage="1" error="有効な数字を入力してください" sqref="V224" xr:uid="{FA5FD0CD-C192-4545-A95A-7FFBC5A2D1A3}">
      <formula1>0</formula1>
      <formula2>9999999999</formula2>
    </dataValidation>
    <dataValidation type="whole" imeMode="halfAlpha" allowBlank="1" showInputMessage="1" showErrorMessage="1" error="有効な数字を入力してください" sqref="W224" xr:uid="{F6DED58E-35DE-46B5-9CC9-AD860E621FAE}">
      <formula1>0</formula1>
      <formula2>9999999999</formula2>
    </dataValidation>
    <dataValidation type="whole" imeMode="halfAlpha" allowBlank="1" showInputMessage="1" showErrorMessage="1" error="有効な数字を入力してください" sqref="X224" xr:uid="{2768E8BD-E2A4-4687-A932-BE28E3A4126B}">
      <formula1>0</formula1>
      <formula2>9999999999</formula2>
    </dataValidation>
    <dataValidation type="whole" imeMode="halfAlpha" allowBlank="1" showInputMessage="1" showErrorMessage="1" error="有効な数字を入力してください" sqref="Y224" xr:uid="{C6836851-DF52-4D7F-A6A9-0E967F0F3EFA}">
      <formula1>0</formula1>
      <formula2>9999999999</formula2>
    </dataValidation>
    <dataValidation type="list" imeMode="halfAlpha" allowBlank="1" showInputMessage="1" showErrorMessage="1" error="リストから選択してください" sqref="K225:L225" xr:uid="{B011A0AD-1B5F-4474-8C65-EC4FBE5DA0D1}">
      <formula1>"○,　"</formula1>
    </dataValidation>
    <dataValidation type="list" imeMode="halfAlpha" allowBlank="1" showInputMessage="1" showErrorMessage="1" error="リストから選択してください" sqref="M225:N225" xr:uid="{E3BAB2C3-0CAC-4BB0-8F8C-04CBA3CB2E41}">
      <formula1>"一般,特定,　"</formula1>
    </dataValidation>
    <dataValidation type="whole" imeMode="halfAlpha" allowBlank="1" showInputMessage="1" showErrorMessage="1" error="有効な数字を入力してください" sqref="O225:P225" xr:uid="{D2DD6D8E-D7D1-46AA-B217-25DDF48E1E85}">
      <formula1>0</formula1>
      <formula2>9999999999</formula2>
    </dataValidation>
    <dataValidation type="whole" imeMode="halfAlpha" allowBlank="1" showInputMessage="1" showErrorMessage="1" error="有効な数字を入力してください。10兆円以上になる場合は、9,999,999,999と入力してください" sqref="Q225:R225" xr:uid="{000338F7-E6D1-4C4D-B4BF-966389EF48FA}">
      <formula1>-9999999999</formula1>
      <formula2>9999999999</formula2>
    </dataValidation>
    <dataValidation type="whole" imeMode="halfAlpha" allowBlank="1" showInputMessage="1" showErrorMessage="1" error="有効な数字を入力してください" sqref="S225" xr:uid="{1AA560C1-A43F-4C43-B9C2-4A30C5976C18}">
      <formula1>0</formula1>
      <formula2>9999999999</formula2>
    </dataValidation>
    <dataValidation type="whole" imeMode="halfAlpha" allowBlank="1" showInputMessage="1" showErrorMessage="1" error="有効な数字を入力してください" sqref="T225" xr:uid="{765E1D0A-B3E4-4C87-AE54-BAE5A7912671}">
      <formula1>0</formula1>
      <formula2>9999999999</formula2>
    </dataValidation>
    <dataValidation type="whole" imeMode="halfAlpha" allowBlank="1" showInputMessage="1" showErrorMessage="1" error="有効な数字を入力してください" sqref="U225" xr:uid="{C604866E-FB83-455D-B0AC-6FC95E3B5EE3}">
      <formula1>0</formula1>
      <formula2>9999999999</formula2>
    </dataValidation>
    <dataValidation type="whole" imeMode="halfAlpha" allowBlank="1" showInputMessage="1" showErrorMessage="1" error="有効な数字を入力してください" sqref="V225" xr:uid="{67167079-F981-48BF-8EBA-5EB847597615}">
      <formula1>0</formula1>
      <formula2>9999999999</formula2>
    </dataValidation>
    <dataValidation type="whole" imeMode="halfAlpha" allowBlank="1" showInputMessage="1" showErrorMessage="1" error="有効な数字を入力してください" sqref="W225" xr:uid="{33438466-660D-4CD8-94A7-865BAD6D0B31}">
      <formula1>0</formula1>
      <formula2>9999999999</formula2>
    </dataValidation>
    <dataValidation type="whole" imeMode="halfAlpha" allowBlank="1" showInputMessage="1" showErrorMessage="1" error="有効な数字を入力してください" sqref="X225" xr:uid="{F65AC30C-9D58-46C7-AB73-918B62C152AF}">
      <formula1>0</formula1>
      <formula2>9999999999</formula2>
    </dataValidation>
    <dataValidation type="whole" imeMode="halfAlpha" allowBlank="1" showInputMessage="1" showErrorMessage="1" error="有効な数字を入力してください" sqref="Y225" xr:uid="{508D2F06-6F36-4274-B8FC-8D60FA7CE1F2}">
      <formula1>0</formula1>
      <formula2>9999999999</formula2>
    </dataValidation>
    <dataValidation type="list" imeMode="halfAlpha" allowBlank="1" showInputMessage="1" showErrorMessage="1" error="リストから選択してください" sqref="K226:L226" xr:uid="{BDAE6F17-A5DD-4E42-8D61-C656C56261FE}">
      <formula1>"○,　"</formula1>
    </dataValidation>
    <dataValidation type="list" imeMode="halfAlpha" allowBlank="1" showInputMessage="1" showErrorMessage="1" error="リストから選択してください" sqref="M226:N226" xr:uid="{9222B814-8245-4116-B782-7A7001D7DD83}">
      <formula1>"一般,特定,　"</formula1>
    </dataValidation>
    <dataValidation type="whole" imeMode="halfAlpha" allowBlank="1" showInputMessage="1" showErrorMessage="1" error="有効な数字を入力してください" sqref="O226:P226" xr:uid="{CBF1CC4D-4A8B-4570-ABEF-A34331775C7C}">
      <formula1>0</formula1>
      <formula2>9999999999</formula2>
    </dataValidation>
    <dataValidation type="whole" imeMode="halfAlpha" allowBlank="1" showInputMessage="1" showErrorMessage="1" error="有効な数字を入力してください。10兆円以上になる場合は、9,999,999,999と入力してください" sqref="Q226:R226" xr:uid="{AD67BE95-E3D3-49D5-B05E-6D7349DF9667}">
      <formula1>-9999999999</formula1>
      <formula2>9999999999</formula2>
    </dataValidation>
    <dataValidation type="whole" imeMode="halfAlpha" allowBlank="1" showInputMessage="1" showErrorMessage="1" error="有効な数字を入力してください" sqref="S226" xr:uid="{E5F036C7-13DE-4D5E-ADB4-41538D2A6943}">
      <formula1>0</formula1>
      <formula2>9999999999</formula2>
    </dataValidation>
    <dataValidation type="whole" imeMode="halfAlpha" allowBlank="1" showInputMessage="1" showErrorMessage="1" error="有効な数字を入力してください" sqref="T226" xr:uid="{2767FD82-E865-46E0-9D45-5A8162B87EB1}">
      <formula1>0</formula1>
      <formula2>9999999999</formula2>
    </dataValidation>
    <dataValidation type="whole" imeMode="halfAlpha" allowBlank="1" showInputMessage="1" showErrorMessage="1" error="有効な数字を入力してください" sqref="U226" xr:uid="{5D2D51E6-143F-4177-BC8A-80E185ED78DD}">
      <formula1>0</formula1>
      <formula2>9999999999</formula2>
    </dataValidation>
    <dataValidation type="whole" imeMode="halfAlpha" allowBlank="1" showInputMessage="1" showErrorMessage="1" error="有効な数字を入力してください" sqref="V226" xr:uid="{E6E3FDDD-1C66-4118-A3AC-CD022B0D55B8}">
      <formula1>0</formula1>
      <formula2>9999999999</formula2>
    </dataValidation>
    <dataValidation type="whole" imeMode="halfAlpha" allowBlank="1" showInputMessage="1" showErrorMessage="1" error="有効な数字を入力してください" sqref="W226" xr:uid="{9CA30C00-07BC-40C6-8BD3-66C27D2311E7}">
      <formula1>0</formula1>
      <formula2>9999999999</formula2>
    </dataValidation>
    <dataValidation type="whole" imeMode="halfAlpha" allowBlank="1" showInputMessage="1" showErrorMessage="1" error="有効な数字を入力してください" sqref="X226" xr:uid="{A8E15C08-71CD-4D56-818A-4AA34BDED1F6}">
      <formula1>0</formula1>
      <formula2>9999999999</formula2>
    </dataValidation>
    <dataValidation type="whole" imeMode="halfAlpha" allowBlank="1" showInputMessage="1" showErrorMessage="1" error="有効な数字を入力してください" sqref="Y226" xr:uid="{769F127D-738F-450F-A278-7BB780046569}">
      <formula1>0</formula1>
      <formula2>9999999999</formula2>
    </dataValidation>
    <dataValidation type="list" imeMode="halfAlpha" allowBlank="1" showInputMessage="1" showErrorMessage="1" error="リストから選択してください" sqref="K227:L227" xr:uid="{A3EAA9A1-6BD6-4064-9F1C-E77B846E9C25}">
      <formula1>"○,　"</formula1>
    </dataValidation>
    <dataValidation type="list" imeMode="halfAlpha" allowBlank="1" showInputMessage="1" showErrorMessage="1" error="リストから選択してください" sqref="M227:N227" xr:uid="{2C091E69-15AD-49FB-B2FD-2AD6086A0E44}">
      <formula1>"一般,特定,　"</formula1>
    </dataValidation>
    <dataValidation type="whole" imeMode="halfAlpha" allowBlank="1" showInputMessage="1" showErrorMessage="1" error="有効な数字を入力してください" sqref="O227:P227" xr:uid="{161B9549-5352-4DC0-913D-0BAEBEE0513A}">
      <formula1>0</formula1>
      <formula2>9999999999</formula2>
    </dataValidation>
    <dataValidation type="whole" imeMode="halfAlpha" allowBlank="1" showInputMessage="1" showErrorMessage="1" error="有効な数字を入力してください。10兆円以上になる場合は、9,999,999,999と入力してください" sqref="Q227:R227" xr:uid="{4EDC0E71-DD6D-4FC4-B54D-A5F824FC2E77}">
      <formula1>-9999999999</formula1>
      <formula2>9999999999</formula2>
    </dataValidation>
    <dataValidation type="whole" imeMode="halfAlpha" allowBlank="1" showInputMessage="1" showErrorMessage="1" error="有効な数字を入力してください" sqref="S227" xr:uid="{38DBD11B-E562-4993-84A5-F4E4678D0C1D}">
      <formula1>0</formula1>
      <formula2>9999999999</formula2>
    </dataValidation>
    <dataValidation type="whole" imeMode="halfAlpha" allowBlank="1" showInputMessage="1" showErrorMessage="1" error="有効な数字を入力してください" sqref="T227" xr:uid="{D01F78E3-6ED4-4206-A484-BFDC50E8609B}">
      <formula1>0</formula1>
      <formula2>9999999999</formula2>
    </dataValidation>
    <dataValidation type="whole" imeMode="halfAlpha" allowBlank="1" showInputMessage="1" showErrorMessage="1" error="有効な数字を入力してください" sqref="U227" xr:uid="{C0B995C3-586D-450B-B3DB-D08A24DF3573}">
      <formula1>0</formula1>
      <formula2>9999999999</formula2>
    </dataValidation>
    <dataValidation type="whole" imeMode="halfAlpha" allowBlank="1" showInputMessage="1" showErrorMessage="1" error="有効な数字を入力してください" sqref="V227" xr:uid="{6B5C344C-FA36-4C01-B5D1-AC3D90AFA949}">
      <formula1>0</formula1>
      <formula2>9999999999</formula2>
    </dataValidation>
    <dataValidation type="whole" imeMode="halfAlpha" allowBlank="1" showInputMessage="1" showErrorMessage="1" error="有効な数字を入力してください" sqref="W227" xr:uid="{D0AFD480-9CA4-460A-B66B-2C3F1A893972}">
      <formula1>0</formula1>
      <formula2>9999999999</formula2>
    </dataValidation>
    <dataValidation type="whole" imeMode="halfAlpha" allowBlank="1" showInputMessage="1" showErrorMessage="1" error="有効な数字を入力してください" sqref="X227" xr:uid="{603C4ED3-D528-45CF-9706-C8023CE64609}">
      <formula1>0</formula1>
      <formula2>9999999999</formula2>
    </dataValidation>
    <dataValidation type="whole" imeMode="halfAlpha" allowBlank="1" showInputMessage="1" showErrorMessage="1" error="有効な数字を入力してください" sqref="Y227" xr:uid="{A40E2E0D-B688-4ACF-A4CD-FDFFDD7B0D86}">
      <formula1>0</formula1>
      <formula2>9999999999</formula2>
    </dataValidation>
    <dataValidation type="list" imeMode="halfAlpha" allowBlank="1" showInputMessage="1" showErrorMessage="1" error="リストから選択してください" sqref="K228:L228" xr:uid="{851796F9-3454-4B84-9C0E-086F85DD6830}">
      <formula1>"○,　"</formula1>
    </dataValidation>
    <dataValidation type="list" imeMode="halfAlpha" allowBlank="1" showInputMessage="1" showErrorMessage="1" error="リストから選択してください" sqref="M228:N228" xr:uid="{212AB5F3-ADB9-4608-B46A-4CE1DB02C4E4}">
      <formula1>"一般,特定,　"</formula1>
    </dataValidation>
    <dataValidation type="whole" imeMode="halfAlpha" allowBlank="1" showInputMessage="1" showErrorMessage="1" error="有効な数字を入力してください" sqref="O228:P228" xr:uid="{3A03FD3B-CDF2-4737-B9A4-5A94DF0BEFEF}">
      <formula1>0</formula1>
      <formula2>9999999999</formula2>
    </dataValidation>
    <dataValidation type="whole" imeMode="halfAlpha" allowBlank="1" showInputMessage="1" showErrorMessage="1" error="有効な数字を入力してください。10兆円以上になる場合は、9,999,999,999と入力してください" sqref="Q228:R228" xr:uid="{08B7382C-AEA6-45F4-AB98-78514321ACA4}">
      <formula1>-9999999999</formula1>
      <formula2>9999999999</formula2>
    </dataValidation>
    <dataValidation type="whole" imeMode="halfAlpha" allowBlank="1" showInputMessage="1" showErrorMessage="1" error="有効な数字を入力してください" sqref="S228" xr:uid="{7399609F-C672-4462-9C04-C4EAF6786A7F}">
      <formula1>0</formula1>
      <formula2>9999999999</formula2>
    </dataValidation>
    <dataValidation type="whole" imeMode="halfAlpha" allowBlank="1" showInputMessage="1" showErrorMessage="1" error="有効な数字を入力してください" sqref="T228" xr:uid="{6F6381F0-55FA-4ABF-A610-3556B3415A6B}">
      <formula1>0</formula1>
      <formula2>9999999999</formula2>
    </dataValidation>
    <dataValidation type="whole" imeMode="halfAlpha" allowBlank="1" showInputMessage="1" showErrorMessage="1" error="有効な数字を入力してください" sqref="U228" xr:uid="{45A9B114-C970-46BC-8848-9CA9737C9B89}">
      <formula1>0</formula1>
      <formula2>9999999999</formula2>
    </dataValidation>
    <dataValidation type="whole" imeMode="halfAlpha" allowBlank="1" showInputMessage="1" showErrorMessage="1" error="有効な数字を入力してください" sqref="V228" xr:uid="{69E33DB7-4475-4064-8AEA-3C5F74B6BF38}">
      <formula1>0</formula1>
      <formula2>9999999999</formula2>
    </dataValidation>
    <dataValidation type="whole" imeMode="halfAlpha" allowBlank="1" showInputMessage="1" showErrorMessage="1" error="有効な数字を入力してください" sqref="W228" xr:uid="{D7228A2D-40BF-4AAD-A559-1DE1EEE3DF30}">
      <formula1>0</formula1>
      <formula2>9999999999</formula2>
    </dataValidation>
    <dataValidation type="whole" imeMode="halfAlpha" allowBlank="1" showInputMessage="1" showErrorMessage="1" error="有効な数字を入力してください" sqref="X228" xr:uid="{2E81C0F1-98B3-4320-9634-6FB45BA75B49}">
      <formula1>0</formula1>
      <formula2>9999999999</formula2>
    </dataValidation>
    <dataValidation type="whole" imeMode="halfAlpha" allowBlank="1" showInputMessage="1" showErrorMessage="1" error="有効な数字を入力してください" sqref="Y228" xr:uid="{8DCF3C96-D35E-4921-AB90-84FF2BA4AE14}">
      <formula1>0</formula1>
      <formula2>9999999999</formula2>
    </dataValidation>
    <dataValidation type="list" imeMode="halfAlpha" allowBlank="1" showInputMessage="1" showErrorMessage="1" error="リストから選択してください" sqref="K229:L229" xr:uid="{E2D588EE-8E5E-457E-ACA1-FD3E504ABC18}">
      <formula1>"○,　"</formula1>
    </dataValidation>
    <dataValidation type="list" imeMode="halfAlpha" allowBlank="1" showInputMessage="1" showErrorMessage="1" error="リストから選択してください" sqref="M229:N229" xr:uid="{705385F3-DA4C-4ED4-A344-1E522D7186D5}">
      <formula1>"一般,特定,　"</formula1>
    </dataValidation>
    <dataValidation type="whole" imeMode="halfAlpha" allowBlank="1" showInputMessage="1" showErrorMessage="1" error="有効な数字を入力してください" sqref="O229:P229" xr:uid="{66637C7F-3A13-4541-88C8-0D833EFFAED5}">
      <formula1>0</formula1>
      <formula2>9999999999</formula2>
    </dataValidation>
    <dataValidation type="whole" imeMode="halfAlpha" allowBlank="1" showInputMessage="1" showErrorMessage="1" error="有効な数字を入力してください。10兆円以上になる場合は、9,999,999,999と入力してください" sqref="Q229:R229" xr:uid="{AAC130ED-0448-47B5-95D9-32E9F6969F38}">
      <formula1>-9999999999</formula1>
      <formula2>9999999999</formula2>
    </dataValidation>
    <dataValidation type="whole" imeMode="halfAlpha" allowBlank="1" showInputMessage="1" showErrorMessage="1" error="有効な数字を入力してください" sqref="S229" xr:uid="{CBC633EA-83B8-46EE-B1FE-36AFCE56159D}">
      <formula1>0</formula1>
      <formula2>9999999999</formula2>
    </dataValidation>
    <dataValidation type="whole" imeMode="halfAlpha" allowBlank="1" showInputMessage="1" showErrorMessage="1" error="有効な数字を入力してください" sqref="T229" xr:uid="{616AADED-AD8C-4EF6-BD69-A937C450C199}">
      <formula1>0</formula1>
      <formula2>9999999999</formula2>
    </dataValidation>
    <dataValidation type="whole" imeMode="halfAlpha" allowBlank="1" showInputMessage="1" showErrorMessage="1" error="有効な数字を入力してください" sqref="U229" xr:uid="{1F19D0F6-F9AA-4B9B-BCB1-0FBF6061E863}">
      <formula1>0</formula1>
      <formula2>9999999999</formula2>
    </dataValidation>
    <dataValidation type="whole" imeMode="halfAlpha" allowBlank="1" showInputMessage="1" showErrorMessage="1" error="有効な数字を入力してください" sqref="V229" xr:uid="{D27B10E0-2558-42D8-9BD4-F5C0A414EBB4}">
      <formula1>0</formula1>
      <formula2>9999999999</formula2>
    </dataValidation>
    <dataValidation type="whole" imeMode="halfAlpha" allowBlank="1" showInputMessage="1" showErrorMessage="1" error="有効な数字を入力してください" sqref="W229" xr:uid="{90E0A70E-5785-4CCC-89DA-36D713E06209}">
      <formula1>0</formula1>
      <formula2>9999999999</formula2>
    </dataValidation>
    <dataValidation type="whole" imeMode="halfAlpha" allowBlank="1" showInputMessage="1" showErrorMessage="1" error="有効な数字を入力してください" sqref="X229" xr:uid="{DA731A59-753E-4B5F-9744-EE29079C078F}">
      <formula1>0</formula1>
      <formula2>9999999999</formula2>
    </dataValidation>
    <dataValidation type="whole" imeMode="halfAlpha" allowBlank="1" showInputMessage="1" showErrorMessage="1" error="有効な数字を入力してください" sqref="Y229" xr:uid="{A2C9D8F5-92CF-433B-B029-82D0971CFB9C}">
      <formula1>0</formula1>
      <formula2>9999999999</formula2>
    </dataValidation>
    <dataValidation type="list" imeMode="halfAlpha" allowBlank="1" showInputMessage="1" showErrorMessage="1" error="リストから選択してください" sqref="K230:L230" xr:uid="{9FE8CEEC-DA70-416F-9C25-4737328935FF}">
      <formula1>"○,　"</formula1>
    </dataValidation>
    <dataValidation type="list" imeMode="halfAlpha" allowBlank="1" showInputMessage="1" showErrorMessage="1" error="リストから選択してください" sqref="M230:N230" xr:uid="{508CC4C0-FD76-47E6-9CE2-FD765EA95589}">
      <formula1>"一般,特定,　"</formula1>
    </dataValidation>
    <dataValidation type="whole" imeMode="halfAlpha" allowBlank="1" showInputMessage="1" showErrorMessage="1" error="有効な数字を入力してください" sqref="O230:P230" xr:uid="{F0C54EE7-4BEE-4E2A-A9EE-B8BD54FDEC3F}">
      <formula1>0</formula1>
      <formula2>9999999999</formula2>
    </dataValidation>
    <dataValidation type="whole" imeMode="halfAlpha" allowBlank="1" showInputMessage="1" showErrorMessage="1" error="有効な数字を入力してください。10兆円以上になる場合は、9,999,999,999と入力してください" sqref="Q230:R230" xr:uid="{12F3F479-ACCE-4418-94AA-E9D102529249}">
      <formula1>-9999999999</formula1>
      <formula2>9999999999</formula2>
    </dataValidation>
    <dataValidation type="whole" imeMode="halfAlpha" allowBlank="1" showInputMessage="1" showErrorMessage="1" error="有効な数字を入力してください" sqref="S230" xr:uid="{A7E71A94-6DC1-4530-AB6B-C5D001112FA3}">
      <formula1>0</formula1>
      <formula2>9999999999</formula2>
    </dataValidation>
    <dataValidation type="whole" imeMode="halfAlpha" allowBlank="1" showInputMessage="1" showErrorMessage="1" error="有効な数字を入力してください" sqref="T230" xr:uid="{036C6BEE-9303-4A27-869F-9A1E3788520F}">
      <formula1>0</formula1>
      <formula2>9999999999</formula2>
    </dataValidation>
    <dataValidation type="whole" imeMode="halfAlpha" allowBlank="1" showInputMessage="1" showErrorMessage="1" error="有効な数字を入力してください" sqref="U230" xr:uid="{C9E8E990-3C70-4A9C-81C1-7A25A3295466}">
      <formula1>0</formula1>
      <formula2>9999999999</formula2>
    </dataValidation>
    <dataValidation type="whole" imeMode="halfAlpha" allowBlank="1" showInputMessage="1" showErrorMessage="1" error="有効な数字を入力してください" sqref="V230" xr:uid="{BD6AC105-AE92-4B0E-B707-41D54751F299}">
      <formula1>0</formula1>
      <formula2>9999999999</formula2>
    </dataValidation>
    <dataValidation type="whole" imeMode="halfAlpha" allowBlank="1" showInputMessage="1" showErrorMessage="1" error="有効な数字を入力してください" sqref="W230" xr:uid="{A18064EC-7453-4E25-84B4-B08B05009FC1}">
      <formula1>0</formula1>
      <formula2>9999999999</formula2>
    </dataValidation>
    <dataValidation type="whole" imeMode="halfAlpha" allowBlank="1" showInputMessage="1" showErrorMessage="1" error="有効な数字を入力してください" sqref="X230" xr:uid="{249010BA-25DD-495A-8545-F8FC321CBFF6}">
      <formula1>0</formula1>
      <formula2>9999999999</formula2>
    </dataValidation>
    <dataValidation type="whole" imeMode="halfAlpha" allowBlank="1" showInputMessage="1" showErrorMessage="1" error="有効な数字を入力してください" sqref="Y230" xr:uid="{0D2D587F-95F9-4F8A-8EBA-157858941112}">
      <formula1>0</formula1>
      <formula2>9999999999</formula2>
    </dataValidation>
    <dataValidation type="list" imeMode="halfAlpha" allowBlank="1" showInputMessage="1" showErrorMessage="1" error="リストから選択してください" sqref="K231:L231" xr:uid="{E569D35F-0C4B-4146-8D7B-32B529DCDB13}">
      <formula1>"○,　"</formula1>
    </dataValidation>
    <dataValidation type="list" imeMode="halfAlpha" allowBlank="1" showInputMessage="1" showErrorMessage="1" error="リストから選択してください" sqref="M231:N231" xr:uid="{748746E1-7CAE-442A-9B57-C96B09F6EA57}">
      <formula1>"一般,特定,　"</formula1>
    </dataValidation>
    <dataValidation type="whole" imeMode="halfAlpha" allowBlank="1" showInputMessage="1" showErrorMessage="1" error="有効な数字を入力してください" sqref="O231:P231" xr:uid="{05FAD0B7-EE68-4AE2-AB58-6F9663965BA2}">
      <formula1>0</formula1>
      <formula2>9999999999</formula2>
    </dataValidation>
    <dataValidation type="whole" imeMode="halfAlpha" allowBlank="1" showInputMessage="1" showErrorMessage="1" error="有効な数字を入力してください。10兆円以上になる場合は、9,999,999,999と入力してください" sqref="Q231:R231" xr:uid="{A260D27C-785A-4E6A-B145-C85DB1F4562C}">
      <formula1>-9999999999</formula1>
      <formula2>9999999999</formula2>
    </dataValidation>
    <dataValidation type="whole" imeMode="halfAlpha" allowBlank="1" showInputMessage="1" showErrorMessage="1" error="有効な数字を入力してください" sqref="S231" xr:uid="{2EF5BC46-7C72-4CB5-9320-FA95BDA96368}">
      <formula1>0</formula1>
      <formula2>9999999999</formula2>
    </dataValidation>
    <dataValidation type="whole" imeMode="halfAlpha" allowBlank="1" showInputMessage="1" showErrorMessage="1" error="有効な数字を入力してください" sqref="T231" xr:uid="{71D82C87-D9B3-4197-BE1D-97A21E6CD579}">
      <formula1>0</formula1>
      <formula2>9999999999</formula2>
    </dataValidation>
    <dataValidation type="whole" imeMode="halfAlpha" allowBlank="1" showInputMessage="1" showErrorMessage="1" error="有効な数字を入力してください" sqref="U231" xr:uid="{C8102225-3F5E-46B6-AD98-67A81D5A2452}">
      <formula1>0</formula1>
      <formula2>9999999999</formula2>
    </dataValidation>
    <dataValidation type="whole" imeMode="halfAlpha" allowBlank="1" showInputMessage="1" showErrorMessage="1" error="有効な数字を入力してください" sqref="V231" xr:uid="{AF5D80E3-13F2-4BA1-8BE6-8CFF0029DBE9}">
      <formula1>0</formula1>
      <formula2>9999999999</formula2>
    </dataValidation>
    <dataValidation type="whole" imeMode="halfAlpha" allowBlank="1" showInputMessage="1" showErrorMessage="1" error="有効な数字を入力してください" sqref="W231" xr:uid="{89F5BC91-7FFF-430A-9992-0C1DDC9E9545}">
      <formula1>0</formula1>
      <formula2>9999999999</formula2>
    </dataValidation>
    <dataValidation type="whole" imeMode="halfAlpha" allowBlank="1" showInputMessage="1" showErrorMessage="1" error="有効な数字を入力してください" sqref="X231" xr:uid="{3919F30F-170B-43DC-93F5-01A553657E63}">
      <formula1>0</formula1>
      <formula2>9999999999</formula2>
    </dataValidation>
    <dataValidation type="whole" imeMode="halfAlpha" allowBlank="1" showInputMessage="1" showErrorMessage="1" error="有効な数字を入力してください" sqref="Y231" xr:uid="{A2F71125-2D9D-43F4-816C-80F46C1704A1}">
      <formula1>0</formula1>
      <formula2>9999999999</formula2>
    </dataValidation>
    <dataValidation type="list" imeMode="halfAlpha" allowBlank="1" showInputMessage="1" showErrorMessage="1" error="リストから選択してください" sqref="K232:L232" xr:uid="{40B0AD49-73E7-43C5-82F7-FE40AE88B92F}">
      <formula1>"○,　"</formula1>
    </dataValidation>
    <dataValidation type="list" imeMode="halfAlpha" allowBlank="1" showInputMessage="1" showErrorMessage="1" error="リストから選択してください" sqref="M232:N232" xr:uid="{3897CD51-0BDF-4947-AA06-662DCBD21865}">
      <formula1>"一般,特定,　"</formula1>
    </dataValidation>
    <dataValidation type="whole" imeMode="halfAlpha" allowBlank="1" showInputMessage="1" showErrorMessage="1" error="有効な数字を入力してください" sqref="O232:P232" xr:uid="{DC4FE2D4-735B-497B-B1EF-C0A39E0805DC}">
      <formula1>0</formula1>
      <formula2>9999999999</formula2>
    </dataValidation>
    <dataValidation type="whole" imeMode="halfAlpha" allowBlank="1" showInputMessage="1" showErrorMessage="1" error="有効な数字を入力してください。10兆円以上になる場合は、9,999,999,999と入力してください" sqref="Q232:R232" xr:uid="{7B9E6730-51C9-405C-AF4E-8C64A604B9AB}">
      <formula1>-9999999999</formula1>
      <formula2>9999999999</formula2>
    </dataValidation>
    <dataValidation type="whole" imeMode="halfAlpha" allowBlank="1" showInputMessage="1" showErrorMessage="1" error="有効な数字を入力してください" sqref="S232" xr:uid="{27B7FDD6-5AF3-4385-A460-90B59C2906F5}">
      <formula1>0</formula1>
      <formula2>9999999999</formula2>
    </dataValidation>
    <dataValidation type="whole" imeMode="halfAlpha" allowBlank="1" showInputMessage="1" showErrorMessage="1" error="有効な数字を入力してください" sqref="T232" xr:uid="{C10E9A84-AB40-4508-A34E-2A45AD3E048F}">
      <formula1>0</formula1>
      <formula2>9999999999</formula2>
    </dataValidation>
    <dataValidation type="whole" imeMode="halfAlpha" allowBlank="1" showInputMessage="1" showErrorMessage="1" error="有効な数字を入力してください" sqref="U232" xr:uid="{B596E56F-9358-408B-9F82-D55F443078F7}">
      <formula1>0</formula1>
      <formula2>9999999999</formula2>
    </dataValidation>
    <dataValidation type="whole" imeMode="halfAlpha" allowBlank="1" showInputMessage="1" showErrorMessage="1" error="有効な数字を入力してください" sqref="V232" xr:uid="{6E205C7A-7920-461E-AABB-B2487FD28409}">
      <formula1>0</formula1>
      <formula2>9999999999</formula2>
    </dataValidation>
    <dataValidation type="whole" imeMode="halfAlpha" allowBlank="1" showInputMessage="1" showErrorMessage="1" error="有効な数字を入力してください" sqref="W232" xr:uid="{5DD7D59E-8D60-44B9-A076-E587ABC3CB58}">
      <formula1>0</formula1>
      <formula2>9999999999</formula2>
    </dataValidation>
    <dataValidation type="whole" imeMode="halfAlpha" allowBlank="1" showInputMessage="1" showErrorMessage="1" error="有効な数字を入力してください" sqref="X232" xr:uid="{9608E36E-92C7-463D-8063-B202CAFC95C3}">
      <formula1>0</formula1>
      <formula2>9999999999</formula2>
    </dataValidation>
    <dataValidation type="whole" imeMode="halfAlpha" allowBlank="1" showInputMessage="1" showErrorMessage="1" error="有効な数字を入力してください" sqref="Y232" xr:uid="{4DFD7E21-CFC6-40E5-AB3C-D3EE55FB1C3F}">
      <formula1>0</formula1>
      <formula2>9999999999</formula2>
    </dataValidation>
    <dataValidation type="list" imeMode="halfAlpha" allowBlank="1" showInputMessage="1" showErrorMessage="1" error="リストから選択してください" sqref="K233:L233" xr:uid="{DA055635-140D-4352-AB32-EEF9C4DBCF25}">
      <formula1>"○,　"</formula1>
    </dataValidation>
    <dataValidation type="list" imeMode="halfAlpha" allowBlank="1" showInputMessage="1" showErrorMessage="1" error="リストから選択してください" sqref="M233:N233" xr:uid="{C459D8CD-E59C-4579-88A6-35F184A0C6F0}">
      <formula1>"一般,特定,　"</formula1>
    </dataValidation>
    <dataValidation type="whole" imeMode="halfAlpha" allowBlank="1" showInputMessage="1" showErrorMessage="1" error="有効な数字を入力してください" sqref="O233:P233" xr:uid="{D5455C91-BDB5-4C76-807F-D63B999ED4A9}">
      <formula1>0</formula1>
      <formula2>9999999999</formula2>
    </dataValidation>
    <dataValidation type="whole" imeMode="halfAlpha" allowBlank="1" showInputMessage="1" showErrorMessage="1" error="有効な数字を入力してください。10兆円以上になる場合は、9,999,999,999と入力してください" sqref="Q233:R233" xr:uid="{5E782E3E-83F8-49F4-8BBB-86E07DF1C721}">
      <formula1>-9999999999</formula1>
      <formula2>9999999999</formula2>
    </dataValidation>
    <dataValidation type="whole" imeMode="halfAlpha" allowBlank="1" showInputMessage="1" showErrorMessage="1" error="有効な数字を入力してください" sqref="S233" xr:uid="{BCFE22A1-3C3B-4E54-B62D-98DE9C439D97}">
      <formula1>0</formula1>
      <formula2>9999999999</formula2>
    </dataValidation>
    <dataValidation type="whole" imeMode="halfAlpha" allowBlank="1" showInputMessage="1" showErrorMessage="1" error="有効な数字を入力してください" sqref="T233" xr:uid="{00582477-B9CE-4BB1-A971-5E808B60DC66}">
      <formula1>0</formula1>
      <formula2>9999999999</formula2>
    </dataValidation>
    <dataValidation type="whole" imeMode="halfAlpha" allowBlank="1" showInputMessage="1" showErrorMessage="1" error="有効な数字を入力してください" sqref="U233" xr:uid="{EC883EA5-CDE3-4D47-BAA3-DB0D863E5376}">
      <formula1>0</formula1>
      <formula2>9999999999</formula2>
    </dataValidation>
    <dataValidation type="whole" imeMode="halfAlpha" allowBlank="1" showInputMessage="1" showErrorMessage="1" error="有効な数字を入力してください" sqref="V233" xr:uid="{467E6885-8494-4E1C-A96D-14FDA13187B2}">
      <formula1>0</formula1>
      <formula2>9999999999</formula2>
    </dataValidation>
    <dataValidation type="whole" imeMode="halfAlpha" allowBlank="1" showInputMessage="1" showErrorMessage="1" error="有効な数字を入力してください" sqref="W233" xr:uid="{7CF43BE6-CAEB-4BB1-BEAA-7E89B6DC2B3C}">
      <formula1>0</formula1>
      <formula2>9999999999</formula2>
    </dataValidation>
    <dataValidation type="whole" imeMode="halfAlpha" allowBlank="1" showInputMessage="1" showErrorMessage="1" error="有効な数字を入力してください" sqref="X233" xr:uid="{16274690-C9C7-4C38-98D1-4775C80E5719}">
      <formula1>0</formula1>
      <formula2>9999999999</formula2>
    </dataValidation>
    <dataValidation type="whole" imeMode="halfAlpha" allowBlank="1" showInputMessage="1" showErrorMessage="1" error="有効な数字を入力してください" sqref="Y233" xr:uid="{34736735-87B8-42F2-B87E-3E494E8D0799}">
      <formula1>0</formula1>
      <formula2>9999999999</formula2>
    </dataValidation>
    <dataValidation type="list" imeMode="halfAlpha" allowBlank="1" showInputMessage="1" showErrorMessage="1" error="リストから選択してください" sqref="K234:L234" xr:uid="{E4CF8E32-AFDD-44B8-A592-29F6FA52EE0E}">
      <formula1>"○,　"</formula1>
    </dataValidation>
    <dataValidation type="list" imeMode="halfAlpha" allowBlank="1" showInputMessage="1" showErrorMessage="1" error="リストから選択してください" sqref="M234:N234" xr:uid="{57CC872C-5206-4E21-87BE-B24177B29DA7}">
      <formula1>"一般,特定,　"</formula1>
    </dataValidation>
    <dataValidation type="whole" imeMode="halfAlpha" allowBlank="1" showInputMessage="1" showErrorMessage="1" error="有効な数字を入力してください" sqref="O234:P234" xr:uid="{9C5D6A1D-38BC-4482-B74A-4BAB08BD9933}">
      <formula1>0</formula1>
      <formula2>9999999999</formula2>
    </dataValidation>
    <dataValidation type="whole" imeMode="halfAlpha" allowBlank="1" showInputMessage="1" showErrorMessage="1" error="有効な数字を入力してください。10兆円以上になる場合は、9,999,999,999と入力してください" sqref="Q234:R234" xr:uid="{56B8AEC6-E47F-416D-B722-EEBD1459FEEB}">
      <formula1>-9999999999</formula1>
      <formula2>9999999999</formula2>
    </dataValidation>
    <dataValidation type="whole" imeMode="halfAlpha" allowBlank="1" showInputMessage="1" showErrorMessage="1" error="有効な数字を入力してください" sqref="S234" xr:uid="{B719FFDE-E06D-4D76-9A21-94BED2A7EF16}">
      <formula1>0</formula1>
      <formula2>9999999999</formula2>
    </dataValidation>
    <dataValidation type="whole" imeMode="halfAlpha" allowBlank="1" showInputMessage="1" showErrorMessage="1" error="有効な数字を入力してください" sqref="T234" xr:uid="{F64B2DD7-1114-4F65-88F6-8CFE3E57632F}">
      <formula1>0</formula1>
      <formula2>9999999999</formula2>
    </dataValidation>
    <dataValidation type="whole" imeMode="halfAlpha" allowBlank="1" showInputMessage="1" showErrorMessage="1" error="有効な数字を入力してください" sqref="U234" xr:uid="{08A9AD4A-E216-4C05-84D5-123A4DC0D5F2}">
      <formula1>0</formula1>
      <formula2>9999999999</formula2>
    </dataValidation>
    <dataValidation type="whole" imeMode="halfAlpha" allowBlank="1" showInputMessage="1" showErrorMessage="1" error="有効な数字を入力してください" sqref="V234" xr:uid="{C1E6B81F-D96B-4301-A423-8D17C2C14262}">
      <formula1>0</formula1>
      <formula2>9999999999</formula2>
    </dataValidation>
    <dataValidation type="whole" imeMode="halfAlpha" allowBlank="1" showInputMessage="1" showErrorMessage="1" error="有効な数字を入力してください" sqref="W234" xr:uid="{627E99DA-6320-45F3-8B9B-5C46552D8BC1}">
      <formula1>0</formula1>
      <formula2>9999999999</formula2>
    </dataValidation>
    <dataValidation type="whole" imeMode="halfAlpha" allowBlank="1" showInputMessage="1" showErrorMessage="1" error="有効な数字を入力してください" sqref="X234" xr:uid="{24606D9F-98FF-422C-AE64-D3DB67A61A16}">
      <formula1>0</formula1>
      <formula2>9999999999</formula2>
    </dataValidation>
    <dataValidation type="whole" imeMode="halfAlpha" allowBlank="1" showInputMessage="1" showErrorMessage="1" error="有効な数字を入力してください" sqref="Y234" xr:uid="{C8D75E38-4C0B-4D91-AA09-7F6C1593BE2E}">
      <formula1>0</formula1>
      <formula2>9999999999</formula2>
    </dataValidation>
    <dataValidation type="list" imeMode="halfAlpha" allowBlank="1" showInputMessage="1" showErrorMessage="1" error="リストから選択してください" sqref="K235:L235" xr:uid="{37039853-4101-4946-924B-50D03FCE62EE}">
      <formula1>"○,　"</formula1>
    </dataValidation>
    <dataValidation type="list" imeMode="halfAlpha" allowBlank="1" showInputMessage="1" showErrorMessage="1" error="リストから選択してください" sqref="M235:N235" xr:uid="{D741AA33-F5A3-4E01-A300-E522E60658A8}">
      <formula1>"一般,特定,　"</formula1>
    </dataValidation>
    <dataValidation type="whole" imeMode="halfAlpha" allowBlank="1" showInputMessage="1" showErrorMessage="1" error="有効な数字を入力してください" sqref="O235:P235" xr:uid="{4D1810DF-818B-4487-81C3-69BE4D62A82C}">
      <formula1>0</formula1>
      <formula2>9999999999</formula2>
    </dataValidation>
    <dataValidation type="whole" imeMode="halfAlpha" allowBlank="1" showInputMessage="1" showErrorMessage="1" error="有効な数字を入力してください。10兆円以上になる場合は、9,999,999,999と入力してください" sqref="Q235:R235" xr:uid="{A7D5F961-946F-4610-9394-8C5263D5BA29}">
      <formula1>-9999999999</formula1>
      <formula2>9999999999</formula2>
    </dataValidation>
    <dataValidation type="whole" imeMode="halfAlpha" allowBlank="1" showInputMessage="1" showErrorMessage="1" error="有効な数字を入力してください" sqref="S235" xr:uid="{5A338D76-B92D-4014-BE35-73B422755A1E}">
      <formula1>0</formula1>
      <formula2>9999999999</formula2>
    </dataValidation>
    <dataValidation type="whole" imeMode="halfAlpha" allowBlank="1" showInputMessage="1" showErrorMessage="1" error="有効な数字を入力してください" sqref="T235" xr:uid="{C8624080-5AD2-42C7-9296-6D2F06BDA1E7}">
      <formula1>0</formula1>
      <formula2>9999999999</formula2>
    </dataValidation>
    <dataValidation type="whole" imeMode="halfAlpha" allowBlank="1" showInputMessage="1" showErrorMessage="1" error="有効な数字を入力してください" sqref="U235" xr:uid="{387859A5-D644-4664-BBBF-BEB79FCC073A}">
      <formula1>0</formula1>
      <formula2>9999999999</formula2>
    </dataValidation>
    <dataValidation type="whole" imeMode="halfAlpha" allowBlank="1" showInputMessage="1" showErrorMessage="1" error="有効な数字を入力してください" sqref="V235" xr:uid="{17E5DEEF-AF82-44FB-B1A3-518700A85D83}">
      <formula1>0</formula1>
      <formula2>9999999999</formula2>
    </dataValidation>
    <dataValidation type="whole" imeMode="halfAlpha" allowBlank="1" showInputMessage="1" showErrorMessage="1" error="有効な数字を入力してください" sqref="W235" xr:uid="{38B81DE2-E75B-4FCE-8C3A-B35ACEB120DD}">
      <formula1>0</formula1>
      <formula2>9999999999</formula2>
    </dataValidation>
    <dataValidation type="whole" imeMode="halfAlpha" allowBlank="1" showInputMessage="1" showErrorMessage="1" error="有効な数字を入力してください" sqref="X235" xr:uid="{FFDE0A29-2C12-4F0C-A506-B1CBD6170EF3}">
      <formula1>0</formula1>
      <formula2>9999999999</formula2>
    </dataValidation>
    <dataValidation type="whole" imeMode="halfAlpha" allowBlank="1" showInputMessage="1" showErrorMessage="1" error="有効な数字を入力してください" sqref="Y235" xr:uid="{299930E3-7E9D-4789-8AD9-07BB16AC7B39}">
      <formula1>0</formula1>
      <formula2>9999999999</formula2>
    </dataValidation>
    <dataValidation type="list" imeMode="halfAlpha" allowBlank="1" showInputMessage="1" showErrorMessage="1" error="リストから選択してください" sqref="K236:L236" xr:uid="{8E128356-D518-482D-8F12-584BB9957A27}">
      <formula1>"○,　"</formula1>
    </dataValidation>
    <dataValidation type="list" imeMode="halfAlpha" allowBlank="1" showInputMessage="1" showErrorMessage="1" error="リストから選択してください" sqref="M236:N236" xr:uid="{7F02964D-4540-4772-A757-2B2891BB5658}">
      <formula1>"一般,特定,　"</formula1>
    </dataValidation>
    <dataValidation type="whole" imeMode="halfAlpha" allowBlank="1" showInputMessage="1" showErrorMessage="1" error="有効な数字を入力してください" sqref="O236:P236" xr:uid="{DD9F6194-1A12-4A9F-8DCB-5A687D79BBB5}">
      <formula1>0</formula1>
      <formula2>9999999999</formula2>
    </dataValidation>
    <dataValidation type="whole" imeMode="halfAlpha" allowBlank="1" showInputMessage="1" showErrorMessage="1" error="有効な数字を入力してください。10兆円以上になる場合は、9,999,999,999と入力してください" sqref="Q236:R236" xr:uid="{7AED39CF-2855-4C00-8A8E-CDCFB75C465F}">
      <formula1>-9999999999</formula1>
      <formula2>9999999999</formula2>
    </dataValidation>
    <dataValidation type="whole" imeMode="halfAlpha" allowBlank="1" showInputMessage="1" showErrorMessage="1" error="有効な数字を入力してください" sqref="S236" xr:uid="{E493BE0C-ABC2-4B99-8231-116C699928A3}">
      <formula1>0</formula1>
      <formula2>9999999999</formula2>
    </dataValidation>
    <dataValidation type="whole" imeMode="halfAlpha" allowBlank="1" showInputMessage="1" showErrorMessage="1" error="有効な数字を入力してください" sqref="T236" xr:uid="{790C92B3-7628-451F-BFEB-461B45DBCB48}">
      <formula1>0</formula1>
      <formula2>9999999999</formula2>
    </dataValidation>
    <dataValidation type="whole" imeMode="halfAlpha" allowBlank="1" showInputMessage="1" showErrorMessage="1" error="有効な数字を入力してください" sqref="U236" xr:uid="{6A9A27CA-ABF8-4A34-BFC4-EED73EA9D7A5}">
      <formula1>0</formula1>
      <formula2>9999999999</formula2>
    </dataValidation>
    <dataValidation type="whole" imeMode="halfAlpha" allowBlank="1" showInputMessage="1" showErrorMessage="1" error="有効な数字を入力してください" sqref="V236" xr:uid="{DA33085B-DE2A-4D1C-961C-4EAB605D3E43}">
      <formula1>0</formula1>
      <formula2>9999999999</formula2>
    </dataValidation>
    <dataValidation type="whole" imeMode="halfAlpha" allowBlank="1" showInputMessage="1" showErrorMessage="1" error="有効な数字を入力してください" sqref="W236" xr:uid="{03A78E46-6900-4E3C-BB65-BAEAADEA1C6F}">
      <formula1>0</formula1>
      <formula2>9999999999</formula2>
    </dataValidation>
    <dataValidation type="whole" imeMode="halfAlpha" allowBlank="1" showInputMessage="1" showErrorMessage="1" error="有効な数字を入力してください" sqref="X236" xr:uid="{2CFE479E-9E94-4922-A146-2E1F977C3323}">
      <formula1>0</formula1>
      <formula2>9999999999</formula2>
    </dataValidation>
    <dataValidation type="whole" imeMode="halfAlpha" allowBlank="1" showInputMessage="1" showErrorMessage="1" error="有効な数字を入力してください" sqref="Y236" xr:uid="{7999EAA5-145B-41E7-BBE4-BC75D4302F58}">
      <formula1>0</formula1>
      <formula2>9999999999</formula2>
    </dataValidation>
    <dataValidation type="list" imeMode="halfAlpha" allowBlank="1" showInputMessage="1" showErrorMessage="1" error="リストから選択してください" sqref="K237:L237" xr:uid="{E532031F-DB39-4E7B-810B-A3F77FF5EBF9}">
      <formula1>"○,　"</formula1>
    </dataValidation>
    <dataValidation type="list" imeMode="halfAlpha" allowBlank="1" showInputMessage="1" showErrorMessage="1" error="リストから選択してください" sqref="M237:N237" xr:uid="{D280A5AE-A7FD-4CEC-B03C-F7B3AAA772E3}">
      <formula1>"一般,特定,　"</formula1>
    </dataValidation>
    <dataValidation type="whole" imeMode="halfAlpha" allowBlank="1" showInputMessage="1" showErrorMessage="1" error="有効な数字を入力してください" sqref="O237:P237" xr:uid="{CC2B8D3B-8976-4DA4-B4E8-3BA885FD5183}">
      <formula1>0</formula1>
      <formula2>9999999999</formula2>
    </dataValidation>
    <dataValidation type="whole" imeMode="halfAlpha" allowBlank="1" showInputMessage="1" showErrorMessage="1" error="有効な数字を入力してください。10兆円以上になる場合は、9,999,999,999と入力してください" sqref="Q237:R237" xr:uid="{414CD49D-A40F-4440-9D41-3B0F39689DDA}">
      <formula1>-9999999999</formula1>
      <formula2>9999999999</formula2>
    </dataValidation>
    <dataValidation type="whole" imeMode="halfAlpha" allowBlank="1" showInputMessage="1" showErrorMessage="1" error="有効な数字を入力してください" sqref="S237" xr:uid="{7ADE089B-3CB1-472C-B45B-3BBC32F88337}">
      <formula1>0</formula1>
      <formula2>9999999999</formula2>
    </dataValidation>
    <dataValidation type="whole" imeMode="halfAlpha" allowBlank="1" showInputMessage="1" showErrorMessage="1" error="有効な数字を入力してください" sqref="T237" xr:uid="{46C2AB81-631B-47ED-8DF9-A07AFE9F083A}">
      <formula1>0</formula1>
      <formula2>9999999999</formula2>
    </dataValidation>
    <dataValidation type="whole" imeMode="halfAlpha" allowBlank="1" showInputMessage="1" showErrorMessage="1" error="有効な数字を入力してください" sqref="U237" xr:uid="{8B248188-B499-4F8F-A82A-8C0ECC634128}">
      <formula1>0</formula1>
      <formula2>9999999999</formula2>
    </dataValidation>
    <dataValidation type="whole" imeMode="halfAlpha" allowBlank="1" showInputMessage="1" showErrorMessage="1" error="有効な数字を入力してください" sqref="V237" xr:uid="{45FF23E5-8E74-4BB9-A684-4981C4AC512C}">
      <formula1>0</formula1>
      <formula2>9999999999</formula2>
    </dataValidation>
    <dataValidation type="whole" imeMode="halfAlpha" allowBlank="1" showInputMessage="1" showErrorMessage="1" error="有効な数字を入力してください" sqref="W237" xr:uid="{40D9C730-151A-4772-8D53-2795481305CE}">
      <formula1>0</formula1>
      <formula2>9999999999</formula2>
    </dataValidation>
    <dataValidation type="whole" imeMode="halfAlpha" allowBlank="1" showInputMessage="1" showErrorMessage="1" error="有効な数字を入力してください" sqref="X237" xr:uid="{100A38FA-BCE8-4DFD-ABCC-29110E89BC19}">
      <formula1>0</formula1>
      <formula2>9999999999</formula2>
    </dataValidation>
    <dataValidation type="whole" imeMode="halfAlpha" allowBlank="1" showInputMessage="1" showErrorMessage="1" error="有効な数字を入力してください" sqref="Y237" xr:uid="{1FE887D7-D944-4635-82AF-BF34A1BBA364}">
      <formula1>0</formula1>
      <formula2>9999999999</formula2>
    </dataValidation>
    <dataValidation type="list" imeMode="halfAlpha" allowBlank="1" showInputMessage="1" showErrorMessage="1" error="リストから選択してください" sqref="K238:L238" xr:uid="{44BDE9ED-3D82-465D-B28E-D447DE44D5BC}">
      <formula1>"○,　"</formula1>
    </dataValidation>
    <dataValidation type="list" imeMode="halfAlpha" allowBlank="1" showInputMessage="1" showErrorMessage="1" error="リストから選択してください" sqref="M238:N238" xr:uid="{AB2D72F3-7EBD-466F-B2AC-53A472D644F2}">
      <formula1>"一般,特定,　"</formula1>
    </dataValidation>
    <dataValidation type="whole" imeMode="halfAlpha" allowBlank="1" showInputMessage="1" showErrorMessage="1" error="有効な数字を入力してください" sqref="O238:P238" xr:uid="{DD3B7CD5-37CD-49BD-B613-D9DFA162C097}">
      <formula1>0</formula1>
      <formula2>9999999999</formula2>
    </dataValidation>
    <dataValidation type="whole" imeMode="halfAlpha" allowBlank="1" showInputMessage="1" showErrorMessage="1" error="有効な数字を入力してください。10兆円以上になる場合は、9,999,999,999と入力してください" sqref="Q238:R238" xr:uid="{AC966E2F-2114-4B61-A2AF-D9839373EA80}">
      <formula1>-9999999999</formula1>
      <formula2>9999999999</formula2>
    </dataValidation>
    <dataValidation type="whole" imeMode="halfAlpha" allowBlank="1" showInputMessage="1" showErrorMessage="1" error="有効な数字を入力してください" sqref="S238" xr:uid="{06FD8B00-6C2D-4744-B36B-A7339217C552}">
      <formula1>0</formula1>
      <formula2>9999999999</formula2>
    </dataValidation>
    <dataValidation type="whole" imeMode="halfAlpha" allowBlank="1" showInputMessage="1" showErrorMessage="1" error="有効な数字を入力してください" sqref="T238" xr:uid="{A3217D2A-BA7E-438B-83BC-66F6A67C3585}">
      <formula1>0</formula1>
      <formula2>9999999999</formula2>
    </dataValidation>
    <dataValidation type="whole" imeMode="halfAlpha" allowBlank="1" showInputMessage="1" showErrorMessage="1" error="有効な数字を入力してください" sqref="U238" xr:uid="{ADDF808B-C891-4457-8604-988764CA4AA5}">
      <formula1>0</formula1>
      <formula2>9999999999</formula2>
    </dataValidation>
    <dataValidation type="whole" imeMode="halfAlpha" allowBlank="1" showInputMessage="1" showErrorMessage="1" error="有効な数字を入力してください" sqref="V238" xr:uid="{BF398E98-E055-4A48-B2D7-795385D9EB5D}">
      <formula1>0</formula1>
      <formula2>9999999999</formula2>
    </dataValidation>
    <dataValidation type="whole" imeMode="halfAlpha" allowBlank="1" showInputMessage="1" showErrorMessage="1" error="有効な数字を入力してください" sqref="W238" xr:uid="{8B0C962F-575C-4605-B346-5E70956DFD90}">
      <formula1>0</formula1>
      <formula2>9999999999</formula2>
    </dataValidation>
    <dataValidation type="whole" imeMode="halfAlpha" allowBlank="1" showInputMessage="1" showErrorMessage="1" error="有効な数字を入力してください" sqref="X238" xr:uid="{2E38D13F-9229-49C7-A48C-17E6F3CE52F7}">
      <formula1>0</formula1>
      <formula2>9999999999</formula2>
    </dataValidation>
    <dataValidation type="whole" imeMode="halfAlpha" allowBlank="1" showInputMessage="1" showErrorMessage="1" error="有効な数字を入力してください" sqref="Y238" xr:uid="{0B362BD3-EF0D-4F22-B94D-2A9EFF6F2DB2}">
      <formula1>0</formula1>
      <formula2>9999999999</formula2>
    </dataValidation>
    <dataValidation type="list" imeMode="halfAlpha" allowBlank="1" showInputMessage="1" showErrorMessage="1" error="リストから選択してください" sqref="K239:L239" xr:uid="{93FBC603-CBAE-4D70-92CC-D23C7501C8A2}">
      <formula1>"○,　"</formula1>
    </dataValidation>
    <dataValidation type="list" imeMode="halfAlpha" allowBlank="1" showInputMessage="1" showErrorMessage="1" error="リストから選択してください" sqref="M239:N239" xr:uid="{C96025F7-9A31-4D60-9BA0-365BCD631F42}">
      <formula1>"一般,特定,　"</formula1>
    </dataValidation>
    <dataValidation type="whole" imeMode="halfAlpha" allowBlank="1" showInputMessage="1" showErrorMessage="1" error="有効な数字を入力してください" sqref="O239:P239" xr:uid="{B168311E-BCBE-48EA-96AC-4820175787B3}">
      <formula1>0</formula1>
      <formula2>9999999999</formula2>
    </dataValidation>
    <dataValidation type="whole" imeMode="halfAlpha" allowBlank="1" showInputMessage="1" showErrorMessage="1" error="有効な数字を入力してください。10兆円以上になる場合は、9,999,999,999と入力してください" sqref="Q239:R239" xr:uid="{FC60B0C4-32C6-442F-A0DA-A2424ADB47ED}">
      <formula1>-9999999999</formula1>
      <formula2>9999999999</formula2>
    </dataValidation>
    <dataValidation type="whole" imeMode="halfAlpha" allowBlank="1" showInputMessage="1" showErrorMessage="1" error="有効な数字を入力してください" sqref="S239" xr:uid="{27E83B1E-75A7-43E5-9415-66F6359DBBAF}">
      <formula1>0</formula1>
      <formula2>9999999999</formula2>
    </dataValidation>
    <dataValidation type="whole" imeMode="halfAlpha" allowBlank="1" showInputMessage="1" showErrorMessage="1" error="有効な数字を入力してください" sqref="T239" xr:uid="{59088DD6-8C2B-4A8B-9578-6DB784B40AB1}">
      <formula1>0</formula1>
      <formula2>9999999999</formula2>
    </dataValidation>
    <dataValidation type="whole" imeMode="halfAlpha" allowBlank="1" showInputMessage="1" showErrorMessage="1" error="有効な数字を入力してください" sqref="U239" xr:uid="{6881B61A-7854-47A5-B4C9-02F526EC4E7A}">
      <formula1>0</formula1>
      <formula2>9999999999</formula2>
    </dataValidation>
    <dataValidation type="whole" imeMode="halfAlpha" allowBlank="1" showInputMessage="1" showErrorMessage="1" error="有効な数字を入力してください" sqref="V239" xr:uid="{59747C02-6C89-4C71-9EC4-6E3C9D1E707A}">
      <formula1>0</formula1>
      <formula2>9999999999</formula2>
    </dataValidation>
    <dataValidation type="whole" imeMode="halfAlpha" allowBlank="1" showInputMessage="1" showErrorMessage="1" error="有効な数字を入力してください" sqref="W239" xr:uid="{DA8CD553-E3D6-4B53-8682-AD23D9BDA4EB}">
      <formula1>0</formula1>
      <formula2>9999999999</formula2>
    </dataValidation>
    <dataValidation type="whole" imeMode="halfAlpha" allowBlank="1" showInputMessage="1" showErrorMessage="1" error="有効な数字を入力してください" sqref="X239" xr:uid="{084451DB-1E99-42B9-95BB-9051E3720CC4}">
      <formula1>0</formula1>
      <formula2>9999999999</formula2>
    </dataValidation>
    <dataValidation type="whole" imeMode="halfAlpha" allowBlank="1" showInputMessage="1" showErrorMessage="1" error="有効な数字を入力してください" sqref="Y239" xr:uid="{B1723814-3C88-46D0-9623-C4F76B058B7B}">
      <formula1>0</formula1>
      <formula2>9999999999</formula2>
    </dataValidation>
    <dataValidation type="list" imeMode="halfAlpha" allowBlank="1" showInputMessage="1" showErrorMessage="1" error="リストから選択してください" sqref="K240:L240" xr:uid="{CA008214-67F9-4FDA-8484-ABFE92C3F8EE}">
      <formula1>"○,　"</formula1>
    </dataValidation>
    <dataValidation type="list" imeMode="halfAlpha" allowBlank="1" showInputMessage="1" showErrorMessage="1" error="リストから選択してください" sqref="M240:N240" xr:uid="{4F0416F4-9751-4B1B-AA7F-C3B46955E6B6}">
      <formula1>"一般,特定,　"</formula1>
    </dataValidation>
    <dataValidation type="whole" imeMode="halfAlpha" allowBlank="1" showInputMessage="1" showErrorMessage="1" error="有効な数字を入力してください" sqref="O240:P240" xr:uid="{A5C0E6F8-14A8-4F93-867A-BF00970F10B6}">
      <formula1>0</formula1>
      <formula2>9999999999</formula2>
    </dataValidation>
    <dataValidation type="whole" imeMode="halfAlpha" allowBlank="1" showInputMessage="1" showErrorMessage="1" error="有効な数字を入力してください。10兆円以上になる場合は、9,999,999,999と入力してください" sqref="Q240:R240" xr:uid="{EA9E2F73-5D08-4054-90A1-FB03A5461765}">
      <formula1>-9999999999</formula1>
      <formula2>9999999999</formula2>
    </dataValidation>
    <dataValidation type="whole" imeMode="halfAlpha" allowBlank="1" showInputMessage="1" showErrorMessage="1" error="有効な数字を入力してください" sqref="S240" xr:uid="{5507EF54-3F2F-4458-BA25-4119F6A3A270}">
      <formula1>0</formula1>
      <formula2>9999999999</formula2>
    </dataValidation>
    <dataValidation type="whole" imeMode="halfAlpha" allowBlank="1" showInputMessage="1" showErrorMessage="1" error="有効な数字を入力してください" sqref="T240" xr:uid="{BCB29F18-C66C-4367-89CE-3971A6A1EFA8}">
      <formula1>0</formula1>
      <formula2>9999999999</formula2>
    </dataValidation>
    <dataValidation type="whole" imeMode="halfAlpha" allowBlank="1" showInputMessage="1" showErrorMessage="1" error="有効な数字を入力してください" sqref="U240" xr:uid="{0B35814C-CB43-4DC6-A967-CFD479FA04C0}">
      <formula1>0</formula1>
      <formula2>9999999999</formula2>
    </dataValidation>
    <dataValidation type="whole" imeMode="halfAlpha" allowBlank="1" showInputMessage="1" showErrorMessage="1" error="有効な数字を入力してください" sqref="V240" xr:uid="{287B74FD-6A2C-4DE4-8D98-51AFA70F765F}">
      <formula1>0</formula1>
      <formula2>9999999999</formula2>
    </dataValidation>
    <dataValidation type="whole" imeMode="halfAlpha" allowBlank="1" showInputMessage="1" showErrorMessage="1" error="有効な数字を入力してください" sqref="W240" xr:uid="{9D9ABAA7-AFA8-4A17-96D5-95E666556453}">
      <formula1>0</formula1>
      <formula2>9999999999</formula2>
    </dataValidation>
    <dataValidation type="whole" imeMode="halfAlpha" allowBlank="1" showInputMessage="1" showErrorMessage="1" error="有効な数字を入力してください" sqref="X240" xr:uid="{4417D382-179B-467A-A4E5-260512F7B551}">
      <formula1>0</formula1>
      <formula2>9999999999</formula2>
    </dataValidation>
    <dataValidation type="whole" imeMode="halfAlpha" allowBlank="1" showInputMessage="1" showErrorMessage="1" error="有効な数字を入力してください" sqref="Y240" xr:uid="{E8C2E675-3372-42FC-93C2-1CD035B840DB}">
      <formula1>0</formula1>
      <formula2>9999999999</formula2>
    </dataValidation>
    <dataValidation type="list" imeMode="halfAlpha" allowBlank="1" showInputMessage="1" showErrorMessage="1" error="リストから選択してください" sqref="K241:L241" xr:uid="{3CE980EC-0C98-4C58-8B72-2B631E7636E4}">
      <formula1>"○,　"</formula1>
    </dataValidation>
    <dataValidation type="list" imeMode="halfAlpha" allowBlank="1" showInputMessage="1" showErrorMessage="1" error="リストから選択してください" sqref="M241:N241" xr:uid="{5C9C4F71-0ADD-47AD-ABC6-C1605483843D}">
      <formula1>"一般,特定,　"</formula1>
    </dataValidation>
    <dataValidation type="whole" imeMode="halfAlpha" allowBlank="1" showInputMessage="1" showErrorMessage="1" error="有効な数字を入力してください" sqref="O241:P241" xr:uid="{A291CA1A-46F1-47C6-ABC9-978982F27C28}">
      <formula1>0</formula1>
      <formula2>9999999999</formula2>
    </dataValidation>
    <dataValidation type="whole" imeMode="halfAlpha" allowBlank="1" showInputMessage="1" showErrorMessage="1" error="有効な数字を入力してください。10兆円以上になる場合は、9,999,999,999と入力してください" sqref="Q241:R241" xr:uid="{1421420D-5498-4B97-AF49-3C4F1F31E1FC}">
      <formula1>-9999999999</formula1>
      <formula2>9999999999</formula2>
    </dataValidation>
    <dataValidation type="whole" imeMode="halfAlpha" allowBlank="1" showInputMessage="1" showErrorMessage="1" error="有効な数字を入力してください" sqref="S241" xr:uid="{F9B0FE9B-6B22-404C-9A7B-BB630DBA504D}">
      <formula1>0</formula1>
      <formula2>9999999999</formula2>
    </dataValidation>
    <dataValidation type="whole" imeMode="halfAlpha" allowBlank="1" showInputMessage="1" showErrorMessage="1" error="有効な数字を入力してください" sqref="T241" xr:uid="{66ECE6C3-3CA0-4C8B-AB4E-9E7130A77295}">
      <formula1>0</formula1>
      <formula2>9999999999</formula2>
    </dataValidation>
    <dataValidation type="whole" imeMode="halfAlpha" allowBlank="1" showInputMessage="1" showErrorMessage="1" error="有効な数字を入力してください" sqref="U241" xr:uid="{8B88382A-ECEC-4185-BCC6-B5FCAECF95D5}">
      <formula1>0</formula1>
      <formula2>9999999999</formula2>
    </dataValidation>
    <dataValidation type="whole" imeMode="halfAlpha" allowBlank="1" showInputMessage="1" showErrorMessage="1" error="有効な数字を入力してください" sqref="V241" xr:uid="{6F3DB1A9-B079-4F23-B1E2-51AC4EE3DECB}">
      <formula1>0</formula1>
      <formula2>9999999999</formula2>
    </dataValidation>
    <dataValidation type="whole" imeMode="halfAlpha" allowBlank="1" showInputMessage="1" showErrorMessage="1" error="有効な数字を入力してください" sqref="W241" xr:uid="{8A2D077D-DC76-4D15-86F5-699358D0BFBB}">
      <formula1>0</formula1>
      <formula2>9999999999</formula2>
    </dataValidation>
    <dataValidation type="whole" imeMode="halfAlpha" allowBlank="1" showInputMessage="1" showErrorMessage="1" error="有効な数字を入力してください" sqref="X241" xr:uid="{E24BB773-0E84-470F-8D4A-D20E43F641DF}">
      <formula1>0</formula1>
      <formula2>9999999999</formula2>
    </dataValidation>
    <dataValidation type="whole" imeMode="halfAlpha" allowBlank="1" showInputMessage="1" showErrorMessage="1" error="有効な数字を入力してください" sqref="Y241" xr:uid="{23A613C2-1616-45A2-B284-DA07D6C6E05A}">
      <formula1>0</formula1>
      <formula2>9999999999</formula2>
    </dataValidation>
    <dataValidation type="list" imeMode="halfAlpha" allowBlank="1" showInputMessage="1" showErrorMessage="1" error="リストから選択してください" sqref="K242:L242" xr:uid="{4DD38920-E733-4139-98B1-E4AE041EEE17}">
      <formula1>"○,　"</formula1>
    </dataValidation>
    <dataValidation type="list" imeMode="halfAlpha" allowBlank="1" showInputMessage="1" showErrorMessage="1" error="リストから選択してください" sqref="M242:N242" xr:uid="{909494DA-A6BB-4589-BEC3-24EF6778E7D1}">
      <formula1>"一般,特定,　"</formula1>
    </dataValidation>
    <dataValidation type="whole" imeMode="halfAlpha" allowBlank="1" showInputMessage="1" showErrorMessage="1" error="有効な数字を入力してください" sqref="O242:P242" xr:uid="{1EB1757F-C144-4DEE-9D9D-FADAC4767B75}">
      <formula1>0</formula1>
      <formula2>9999999999</formula2>
    </dataValidation>
    <dataValidation type="whole" imeMode="halfAlpha" allowBlank="1" showInputMessage="1" showErrorMessage="1" error="有効な数字を入力してください。10兆円以上になる場合は、9,999,999,999と入力してください" sqref="Q242:R242" xr:uid="{0EE3153D-8094-4F3C-BA59-ADEBB0760706}">
      <formula1>-9999999999</formula1>
      <formula2>9999999999</formula2>
    </dataValidation>
    <dataValidation type="whole" imeMode="halfAlpha" allowBlank="1" showInputMessage="1" showErrorMessage="1" error="有効な数字を入力してください" sqref="S242" xr:uid="{7808C01E-3006-4973-B5F8-CC1BFEFB256C}">
      <formula1>0</formula1>
      <formula2>9999999999</formula2>
    </dataValidation>
    <dataValidation type="whole" imeMode="halfAlpha" allowBlank="1" showInputMessage="1" showErrorMessage="1" error="有効な数字を入力してください" sqref="T242" xr:uid="{7A9630B7-7C9B-4833-91F1-C3ED7D1F925D}">
      <formula1>0</formula1>
      <formula2>9999999999</formula2>
    </dataValidation>
    <dataValidation type="whole" imeMode="halfAlpha" allowBlank="1" showInputMessage="1" showErrorMessage="1" error="有効な数字を入力してください" sqref="U242" xr:uid="{B4C9D24C-1042-4024-BFB4-090A097E0833}">
      <formula1>0</formula1>
      <formula2>9999999999</formula2>
    </dataValidation>
    <dataValidation type="whole" imeMode="halfAlpha" allowBlank="1" showInputMessage="1" showErrorMessage="1" error="有効な数字を入力してください" sqref="V242" xr:uid="{3C3F3429-932C-43E7-A459-8ED8B7E01899}">
      <formula1>0</formula1>
      <formula2>9999999999</formula2>
    </dataValidation>
    <dataValidation type="whole" imeMode="halfAlpha" allowBlank="1" showInputMessage="1" showErrorMessage="1" error="有効な数字を入力してください" sqref="W242" xr:uid="{D18F1BE1-CE15-48B8-B21D-90983832AFBC}">
      <formula1>0</formula1>
      <formula2>9999999999</formula2>
    </dataValidation>
    <dataValidation type="whole" imeMode="halfAlpha" allowBlank="1" showInputMessage="1" showErrorMessage="1" error="有効な数字を入力してください" sqref="X242" xr:uid="{30318759-3F96-4CD7-BA72-A2B50DDC19FF}">
      <formula1>0</formula1>
      <formula2>9999999999</formula2>
    </dataValidation>
    <dataValidation type="whole" imeMode="halfAlpha" allowBlank="1" showInputMessage="1" showErrorMessage="1" error="有効な数字を入力してください" sqref="Y242" xr:uid="{4219AE9D-4269-4BDD-A9BE-8003BB9F8DBB}">
      <formula1>0</formula1>
      <formula2>9999999999</formula2>
    </dataValidation>
    <dataValidation type="list" imeMode="halfAlpha" allowBlank="1" showInputMessage="1" showErrorMessage="1" error="リストから選択してください" sqref="K243:L243" xr:uid="{A9547A76-82DA-49DE-ADE0-B8473C45DD55}">
      <formula1>"○,　"</formula1>
    </dataValidation>
    <dataValidation type="list" imeMode="halfAlpha" allowBlank="1" showInputMessage="1" showErrorMessage="1" error="リストから選択してください" sqref="M243:N243" xr:uid="{4327E990-9011-4946-A5D0-746FEF292608}">
      <formula1>"一般,特定,　"</formula1>
    </dataValidation>
    <dataValidation type="whole" imeMode="halfAlpha" allowBlank="1" showInputMessage="1" showErrorMessage="1" error="有効な数字を入力してください" sqref="O243:P243" xr:uid="{D6B77300-DF8D-46B8-85BE-AD2259949E26}">
      <formula1>0</formula1>
      <formula2>9999999999</formula2>
    </dataValidation>
    <dataValidation type="whole" imeMode="halfAlpha" allowBlank="1" showInputMessage="1" showErrorMessage="1" error="有効な数字を入力してください。10兆円以上になる場合は、9,999,999,999と入力してください" sqref="Q243:R243" xr:uid="{D76EEB6E-D618-4F84-88EB-CC803F402159}">
      <formula1>-9999999999</formula1>
      <formula2>9999999999</formula2>
    </dataValidation>
    <dataValidation type="whole" imeMode="halfAlpha" allowBlank="1" showInputMessage="1" showErrorMessage="1" error="有効な数字を入力してください" sqref="S243" xr:uid="{D3BF33D7-005C-4436-8A98-1204DCB13AAF}">
      <formula1>0</formula1>
      <formula2>9999999999</formula2>
    </dataValidation>
    <dataValidation type="whole" imeMode="halfAlpha" allowBlank="1" showInputMessage="1" showErrorMessage="1" error="有効な数字を入力してください" sqref="T243" xr:uid="{FB10B362-B003-424E-9667-84780E5E661F}">
      <formula1>0</formula1>
      <formula2>9999999999</formula2>
    </dataValidation>
    <dataValidation type="whole" imeMode="halfAlpha" allowBlank="1" showInputMessage="1" showErrorMessage="1" error="有効な数字を入力してください" sqref="U243" xr:uid="{75E0DFEE-CED5-4FA8-BBE5-8A2E2132FBD2}">
      <formula1>0</formula1>
      <formula2>9999999999</formula2>
    </dataValidation>
    <dataValidation type="whole" imeMode="halfAlpha" allowBlank="1" showInputMessage="1" showErrorMessage="1" error="有効な数字を入力してください" sqref="V243" xr:uid="{436B43C5-E9DC-4F9A-99F3-6748939CF13D}">
      <formula1>0</formula1>
      <formula2>9999999999</formula2>
    </dataValidation>
    <dataValidation type="whole" imeMode="halfAlpha" allowBlank="1" showInputMessage="1" showErrorMessage="1" error="有効な数字を入力してください" sqref="W243" xr:uid="{F3C4A2FA-4F10-4EEF-840C-6D67C26249AC}">
      <formula1>0</formula1>
      <formula2>9999999999</formula2>
    </dataValidation>
    <dataValidation type="whole" imeMode="halfAlpha" allowBlank="1" showInputMessage="1" showErrorMessage="1" error="有効な数字を入力してください" sqref="X243" xr:uid="{E8D2A8EB-0BD9-4241-9D0C-EEFCB673B217}">
      <formula1>0</formula1>
      <formula2>9999999999</formula2>
    </dataValidation>
    <dataValidation type="whole" imeMode="halfAlpha" allowBlank="1" showInputMessage="1" showErrorMessage="1" error="有効な数字を入力してください" sqref="Y243" xr:uid="{162899B3-0CB8-4CE0-A8B8-1D9B203BB767}">
      <formula1>0</formula1>
      <formula2>9999999999</formula2>
    </dataValidation>
    <dataValidation type="list" imeMode="halfAlpha" allowBlank="1" showInputMessage="1" showErrorMessage="1" error="リストから選択してください" sqref="K244:L244" xr:uid="{5D088FC3-AA36-4BF3-B30B-9A0FA3FB58E4}">
      <formula1>"○,　"</formula1>
    </dataValidation>
    <dataValidation type="list" imeMode="halfAlpha" allowBlank="1" showInputMessage="1" showErrorMessage="1" error="リストから選択してください" sqref="M244:N244" xr:uid="{EC4154DB-0AFA-4445-8EEC-4A0433890757}">
      <formula1>"一般,特定,　"</formula1>
    </dataValidation>
    <dataValidation type="whole" imeMode="halfAlpha" allowBlank="1" showInputMessage="1" showErrorMessage="1" error="有効な数字を入力してください" sqref="O244:P244" xr:uid="{A11DBC34-2DAA-44A8-AAF3-5D8CE30590F2}">
      <formula1>0</formula1>
      <formula2>9999999999</formula2>
    </dataValidation>
    <dataValidation type="whole" imeMode="halfAlpha" allowBlank="1" showInputMessage="1" showErrorMessage="1" error="有効な数字を入力してください。10兆円以上になる場合は、9,999,999,999と入力してください" sqref="Q244:R244" xr:uid="{A94FFCAA-923A-48F5-9C01-C9D73D1F3081}">
      <formula1>-9999999999</formula1>
      <formula2>9999999999</formula2>
    </dataValidation>
    <dataValidation type="whole" imeMode="halfAlpha" allowBlank="1" showInputMessage="1" showErrorMessage="1" error="有効な数字を入力してください" sqref="S244" xr:uid="{CAFF2398-5230-4FB5-BB50-9CC3F3D3BAA9}">
      <formula1>0</formula1>
      <formula2>9999999999</formula2>
    </dataValidation>
    <dataValidation type="whole" imeMode="halfAlpha" allowBlank="1" showInputMessage="1" showErrorMessage="1" error="有効な数字を入力してください" sqref="T244" xr:uid="{BFC1F022-74F5-42F9-BBA4-FD21B235A687}">
      <formula1>0</formula1>
      <formula2>9999999999</formula2>
    </dataValidation>
    <dataValidation type="whole" imeMode="halfAlpha" allowBlank="1" showInputMessage="1" showErrorMessage="1" error="有効な数字を入力してください" sqref="U244" xr:uid="{77D9F70E-E18B-430C-B6C4-1BDCB489C5F2}">
      <formula1>0</formula1>
      <formula2>9999999999</formula2>
    </dataValidation>
    <dataValidation type="whole" imeMode="halfAlpha" allowBlank="1" showInputMessage="1" showErrorMessage="1" error="有効な数字を入力してください" sqref="V244" xr:uid="{31C8CDF2-EAA3-4B7F-B140-2620A954D0F1}">
      <formula1>0</formula1>
      <formula2>9999999999</formula2>
    </dataValidation>
    <dataValidation type="whole" imeMode="halfAlpha" allowBlank="1" showInputMessage="1" showErrorMessage="1" error="有効な数字を入力してください" sqref="W244" xr:uid="{0F24273E-F442-4441-94B2-AD88F61F1CD1}">
      <formula1>0</formula1>
      <formula2>9999999999</formula2>
    </dataValidation>
    <dataValidation type="whole" imeMode="halfAlpha" allowBlank="1" showInputMessage="1" showErrorMessage="1" error="有効な数字を入力してください" sqref="X244" xr:uid="{19C24FAF-C87C-4F15-980A-66380043C928}">
      <formula1>0</formula1>
      <formula2>9999999999</formula2>
    </dataValidation>
    <dataValidation type="whole" imeMode="halfAlpha" allowBlank="1" showInputMessage="1" showErrorMessage="1" error="有効な数字を入力してください" sqref="Y244" xr:uid="{CCB1421A-5E97-4FAE-AE93-50B251EE509F}">
      <formula1>0</formula1>
      <formula2>9999999999</formula2>
    </dataValidation>
    <dataValidation type="list" imeMode="halfAlpha" allowBlank="1" showInputMessage="1" showErrorMessage="1" error="リストから選択してください" sqref="K245:L245" xr:uid="{1DCD8F5C-4E4C-46A0-8008-CD27079F12D3}">
      <formula1>"○,　"</formula1>
    </dataValidation>
    <dataValidation type="list" imeMode="halfAlpha" allowBlank="1" showInputMessage="1" showErrorMessage="1" error="リストから選択してください" sqref="M245:N245" xr:uid="{C8E356A9-F8D9-435C-BA53-128DD26E79DE}">
      <formula1>"一般,特定,　"</formula1>
    </dataValidation>
    <dataValidation type="whole" imeMode="halfAlpha" allowBlank="1" showInputMessage="1" showErrorMessage="1" error="有効な数字を入力してください" sqref="O245:P245" xr:uid="{49C8EC3A-2AD7-4088-97CC-F871EF820596}">
      <formula1>0</formula1>
      <formula2>9999999999</formula2>
    </dataValidation>
    <dataValidation type="whole" imeMode="halfAlpha" allowBlank="1" showInputMessage="1" showErrorMessage="1" error="有効な数字を入力してください。10兆円以上になる場合は、9,999,999,999と入力してください" sqref="Q245:R245" xr:uid="{320D2476-0650-4BF8-9EA6-787015634D83}">
      <formula1>-9999999999</formula1>
      <formula2>9999999999</formula2>
    </dataValidation>
    <dataValidation type="whole" imeMode="halfAlpha" allowBlank="1" showInputMessage="1" showErrorMessage="1" error="有効な数字を入力してください" sqref="S245" xr:uid="{0F176A0C-6649-4AA5-BDB0-63EFC0DCB427}">
      <formula1>0</formula1>
      <formula2>9999999999</formula2>
    </dataValidation>
    <dataValidation type="whole" imeMode="halfAlpha" allowBlank="1" showInputMessage="1" showErrorMessage="1" error="有効な数字を入力してください" sqref="T245" xr:uid="{43C4C2BD-7CC8-4B9C-AC8F-63B392F97316}">
      <formula1>0</formula1>
      <formula2>9999999999</formula2>
    </dataValidation>
    <dataValidation type="whole" imeMode="halfAlpha" allowBlank="1" showInputMessage="1" showErrorMessage="1" error="有効な数字を入力してください" sqref="U245" xr:uid="{84693565-A116-4C4B-92D5-F174BCDE7563}">
      <formula1>0</formula1>
      <formula2>9999999999</formula2>
    </dataValidation>
    <dataValidation type="whole" imeMode="halfAlpha" allowBlank="1" showInputMessage="1" showErrorMessage="1" error="有効な数字を入力してください" sqref="V245" xr:uid="{6B8BD217-F68B-4A21-BFB7-305D5DC7C842}">
      <formula1>0</formula1>
      <formula2>9999999999</formula2>
    </dataValidation>
    <dataValidation type="whole" imeMode="halfAlpha" allowBlank="1" showInputMessage="1" showErrorMessage="1" error="有効な数字を入力してください" sqref="W245" xr:uid="{E518F9A1-3A41-4D3A-9619-A456666752B2}">
      <formula1>0</formula1>
      <formula2>9999999999</formula2>
    </dataValidation>
    <dataValidation type="whole" imeMode="halfAlpha" allowBlank="1" showInputMessage="1" showErrorMessage="1" error="有効な数字を入力してください" sqref="X245" xr:uid="{FA52F6BE-19D2-40E9-93EB-407ECE7798F2}">
      <formula1>0</formula1>
      <formula2>9999999999</formula2>
    </dataValidation>
    <dataValidation type="whole" imeMode="halfAlpha" allowBlank="1" showInputMessage="1" showErrorMessage="1" error="有効な数字を入力してください" sqref="Y245" xr:uid="{FD02B37A-3F52-460A-BE6B-32F6BB91C44D}">
      <formula1>0</formula1>
      <formula2>9999999999</formula2>
    </dataValidation>
  </dataValidations>
  <pageMargins left="0.19685039370078741" right="0.19685039370078741" top="0.39370078740157483" bottom="0.19685039370078741" header="0.19685039370078741" footer="0.19685039370078741"/>
  <pageSetup paperSize="9" scale="71" fitToHeight="0" orientation="portrait" r:id="rId1"/>
  <headerFooter>
    <oddHeader>&amp;R&amp;8&amp;P/&amp;N</oddHeader>
  </headerFooter>
  <ignoredErrors>
    <ignoredError sqref="D217:D24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zoomScaleNormal="100" workbookViewId="0"/>
  </sheetViews>
  <sheetFormatPr defaultRowHeight="13.5" x14ac:dyDescent="0.15"/>
  <cols>
    <col min="1" max="1" width="17.25" style="109" customWidth="1"/>
    <col min="2" max="16384" width="9" style="109"/>
  </cols>
  <sheetData>
    <row r="1" spans="1:1" x14ac:dyDescent="0.15">
      <c r="A1" s="109"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09" t="str">
        <f>"@神奈川県@和歌山県@鹿児島県@"</f>
        <v>@神奈川県@和歌山県@鹿児島県@</v>
      </c>
    </row>
    <row r="3" spans="1:1" x14ac:dyDescent="0.15">
      <c r="A3" s="109" t="s">
        <v>203</v>
      </c>
    </row>
    <row r="4" spans="1:1" x14ac:dyDescent="0.15">
      <c r="A4" s="109" t="s">
        <v>204</v>
      </c>
    </row>
    <row r="5" spans="1:1" x14ac:dyDescent="0.15">
      <c r="A5" s="109" t="s">
        <v>194</v>
      </c>
    </row>
    <row r="10" spans="1:1" x14ac:dyDescent="0.15">
      <c r="A10" s="80" t="s">
        <v>174</v>
      </c>
    </row>
    <row r="11" spans="1:1" x14ac:dyDescent="0.15">
      <c r="A11" s="80" t="s">
        <v>17</v>
      </c>
    </row>
    <row r="12" spans="1:1" x14ac:dyDescent="0.15">
      <c r="A12" s="80" t="s">
        <v>18</v>
      </c>
    </row>
    <row r="13" spans="1:1" x14ac:dyDescent="0.15">
      <c r="A13" s="80" t="s">
        <v>19</v>
      </c>
    </row>
    <row r="14" spans="1:1" x14ac:dyDescent="0.15">
      <c r="A14" s="80" t="s">
        <v>20</v>
      </c>
    </row>
    <row r="15" spans="1:1" x14ac:dyDescent="0.15">
      <c r="A15" s="80" t="s">
        <v>21</v>
      </c>
    </row>
    <row r="16" spans="1:1" x14ac:dyDescent="0.15">
      <c r="A16" s="80" t="s">
        <v>22</v>
      </c>
    </row>
    <row r="17" spans="1:1" x14ac:dyDescent="0.15">
      <c r="A17" s="80" t="s">
        <v>23</v>
      </c>
    </row>
    <row r="18" spans="1:1" x14ac:dyDescent="0.15">
      <c r="A18" s="80" t="s">
        <v>24</v>
      </c>
    </row>
    <row r="19" spans="1:1" x14ac:dyDescent="0.15">
      <c r="A19" s="80" t="s">
        <v>25</v>
      </c>
    </row>
    <row r="20" spans="1:1" x14ac:dyDescent="0.15">
      <c r="A20" s="80" t="s">
        <v>26</v>
      </c>
    </row>
    <row r="21" spans="1:1" x14ac:dyDescent="0.15">
      <c r="A21" s="80" t="s">
        <v>27</v>
      </c>
    </row>
    <row r="22" spans="1:1" x14ac:dyDescent="0.15">
      <c r="A22" s="80" t="s">
        <v>28</v>
      </c>
    </row>
    <row r="23" spans="1:1" x14ac:dyDescent="0.15">
      <c r="A23" s="80" t="s">
        <v>29</v>
      </c>
    </row>
    <row r="24" spans="1:1" x14ac:dyDescent="0.15">
      <c r="A24" s="80" t="s">
        <v>30</v>
      </c>
    </row>
    <row r="25" spans="1:1" x14ac:dyDescent="0.15">
      <c r="A25" s="80" t="s">
        <v>31</v>
      </c>
    </row>
    <row r="26" spans="1:1" x14ac:dyDescent="0.15">
      <c r="A26" s="80" t="s">
        <v>32</v>
      </c>
    </row>
    <row r="27" spans="1:1" x14ac:dyDescent="0.15">
      <c r="A27" s="80" t="s">
        <v>33</v>
      </c>
    </row>
    <row r="28" spans="1:1" x14ac:dyDescent="0.15">
      <c r="A28" s="80" t="s">
        <v>34</v>
      </c>
    </row>
    <row r="29" spans="1:1" x14ac:dyDescent="0.15">
      <c r="A29" s="80" t="s">
        <v>35</v>
      </c>
    </row>
    <row r="30" spans="1:1" x14ac:dyDescent="0.15">
      <c r="A30" s="80" t="s">
        <v>36</v>
      </c>
    </row>
    <row r="31" spans="1:1" x14ac:dyDescent="0.15">
      <c r="A31" s="80" t="s">
        <v>37</v>
      </c>
    </row>
    <row r="32" spans="1:1" x14ac:dyDescent="0.15">
      <c r="A32" s="80" t="s">
        <v>38</v>
      </c>
    </row>
    <row r="33" spans="1:1" x14ac:dyDescent="0.15">
      <c r="A33" s="80" t="s">
        <v>39</v>
      </c>
    </row>
    <row r="34" spans="1:1" x14ac:dyDescent="0.15">
      <c r="A34" s="80" t="s">
        <v>40</v>
      </c>
    </row>
    <row r="35" spans="1:1" x14ac:dyDescent="0.15">
      <c r="A35" s="80" t="s">
        <v>41</v>
      </c>
    </row>
    <row r="36" spans="1:1" x14ac:dyDescent="0.15">
      <c r="A36" s="80" t="s">
        <v>42</v>
      </c>
    </row>
    <row r="37" spans="1:1" x14ac:dyDescent="0.15">
      <c r="A37" s="80" t="s">
        <v>43</v>
      </c>
    </row>
    <row r="38" spans="1:1" x14ac:dyDescent="0.15">
      <c r="A38" s="80" t="s">
        <v>44</v>
      </c>
    </row>
    <row r="39" spans="1:1" x14ac:dyDescent="0.15">
      <c r="A39" s="80" t="s">
        <v>45</v>
      </c>
    </row>
    <row r="40" spans="1:1" x14ac:dyDescent="0.15">
      <c r="A40" s="80" t="s">
        <v>46</v>
      </c>
    </row>
    <row r="41" spans="1:1" x14ac:dyDescent="0.15">
      <c r="A41" s="80" t="s">
        <v>47</v>
      </c>
    </row>
    <row r="42" spans="1:1" x14ac:dyDescent="0.15">
      <c r="A42" s="80" t="s">
        <v>48</v>
      </c>
    </row>
    <row r="43" spans="1:1" x14ac:dyDescent="0.15">
      <c r="A43" s="80" t="s">
        <v>49</v>
      </c>
    </row>
    <row r="44" spans="1:1" x14ac:dyDescent="0.15">
      <c r="A44" s="80" t="s">
        <v>50</v>
      </c>
    </row>
    <row r="45" spans="1:1" x14ac:dyDescent="0.15">
      <c r="A45" s="80" t="s">
        <v>51</v>
      </c>
    </row>
    <row r="46" spans="1:1" x14ac:dyDescent="0.15">
      <c r="A46" s="80" t="s">
        <v>52</v>
      </c>
    </row>
    <row r="47" spans="1:1" x14ac:dyDescent="0.15">
      <c r="A47" s="80" t="s">
        <v>53</v>
      </c>
    </row>
    <row r="48" spans="1:1" x14ac:dyDescent="0.15">
      <c r="A48" s="80" t="s">
        <v>54</v>
      </c>
    </row>
    <row r="49" spans="1:1" x14ac:dyDescent="0.15">
      <c r="A49" s="80" t="s">
        <v>55</v>
      </c>
    </row>
    <row r="50" spans="1:1" x14ac:dyDescent="0.15">
      <c r="A50" s="80" t="s">
        <v>56</v>
      </c>
    </row>
    <row r="51" spans="1:1" x14ac:dyDescent="0.15">
      <c r="A51" s="80" t="s">
        <v>57</v>
      </c>
    </row>
    <row r="52" spans="1:1" x14ac:dyDescent="0.15">
      <c r="A52" s="80" t="s">
        <v>58</v>
      </c>
    </row>
    <row r="53" spans="1:1" x14ac:dyDescent="0.15">
      <c r="A53" s="80" t="s">
        <v>59</v>
      </c>
    </row>
    <row r="54" spans="1:1" x14ac:dyDescent="0.15">
      <c r="A54" s="80" t="s">
        <v>60</v>
      </c>
    </row>
    <row r="55" spans="1:1" x14ac:dyDescent="0.15">
      <c r="A55" s="80" t="s">
        <v>61</v>
      </c>
    </row>
    <row r="56" spans="1:1" x14ac:dyDescent="0.15">
      <c r="A56" s="80" t="s">
        <v>62</v>
      </c>
    </row>
    <row r="57" spans="1:1" x14ac:dyDescent="0.15">
      <c r="A57" s="80" t="s">
        <v>63</v>
      </c>
    </row>
  </sheetData>
  <sheetProtection algorithmName="SHA-512" hashValue="ORDOJPhlC+VDgBJ3n2GXWF/5Qj9f/Uq1qre6VZ4paRqtzR8gnbEJr5SKldtucHKINeDMut+A0FnpO/qvgGAPog==" saltValue="MI2647Nv886hzmS64Dpubw=="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